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5480" windowHeight="11016"/>
  </bookViews>
  <sheets>
    <sheet name="5-6 д" sheetId="2" r:id="rId1"/>
    <sheet name="5-6 м" sheetId="3" r:id="rId2"/>
    <sheet name="7-8 д" sheetId="4" r:id="rId3"/>
    <sheet name="7-8 м" sheetId="5" r:id="rId4"/>
    <sheet name="9-11 д" sheetId="6" r:id="rId5"/>
    <sheet name="9-11 м" sheetId="7" r:id="rId6"/>
  </sheets>
  <definedNames>
    <definedName name="_xlnm._FilterDatabase" localSheetId="0" hidden="1">'5-6 д'!$A$4:$V$4</definedName>
    <definedName name="_xlnm._FilterDatabase" localSheetId="1" hidden="1">'5-6 м'!$A$4:$V$4</definedName>
    <definedName name="_xlnm._FilterDatabase" localSheetId="2" hidden="1">'7-8 д'!$A$4:$V$4</definedName>
    <definedName name="_xlnm._FilterDatabase" localSheetId="3" hidden="1">'7-8 м'!$A$4:$V$4</definedName>
    <definedName name="_xlnm._FilterDatabase" localSheetId="4" hidden="1">'9-11 д'!$A$4:$V$4</definedName>
    <definedName name="_xlnm._FilterDatabase" localSheetId="5" hidden="1">'9-11 м'!$A$4:$V$4</definedName>
  </definedNames>
  <calcPr calcId="124519"/>
</workbook>
</file>

<file path=xl/calcChain.xml><?xml version="1.0" encoding="utf-8"?>
<calcChain xmlns="http://schemas.openxmlformats.org/spreadsheetml/2006/main">
  <c r="R5" i="6"/>
  <c r="N5" i="7"/>
  <c r="R5"/>
  <c r="J5"/>
  <c r="N5" i="6"/>
  <c r="J5"/>
  <c r="N6" i="5"/>
  <c r="N7"/>
  <c r="N8"/>
  <c r="N9"/>
  <c r="N10"/>
  <c r="N11"/>
  <c r="N5"/>
  <c r="N6" i="4"/>
  <c r="N7"/>
  <c r="N8"/>
  <c r="N9"/>
  <c r="N10"/>
  <c r="N5"/>
  <c r="R6" i="5"/>
  <c r="R7"/>
  <c r="R8"/>
  <c r="R9"/>
  <c r="R10"/>
  <c r="R11"/>
  <c r="R5"/>
  <c r="R6" i="4"/>
  <c r="R7"/>
  <c r="R8"/>
  <c r="R9"/>
  <c r="R10"/>
  <c r="R5"/>
  <c r="J11" i="5"/>
  <c r="J10"/>
  <c r="J9"/>
  <c r="J8"/>
  <c r="J7"/>
  <c r="J6"/>
  <c r="J5"/>
  <c r="J10" i="4"/>
  <c r="J9"/>
  <c r="J8"/>
  <c r="J7"/>
  <c r="J6"/>
  <c r="J5"/>
  <c r="N6" i="3"/>
  <c r="N7"/>
  <c r="N8"/>
  <c r="N9"/>
  <c r="N10"/>
  <c r="N11"/>
  <c r="N12"/>
  <c r="N13"/>
  <c r="N5"/>
  <c r="R6"/>
  <c r="R7"/>
  <c r="R8"/>
  <c r="R9"/>
  <c r="R10"/>
  <c r="R11"/>
  <c r="R12"/>
  <c r="R13"/>
  <c r="R5"/>
  <c r="N6" i="2"/>
  <c r="N7"/>
  <c r="N8"/>
  <c r="N9"/>
  <c r="N10"/>
  <c r="N11"/>
  <c r="N5"/>
  <c r="J13" i="3"/>
  <c r="J12"/>
  <c r="J11"/>
  <c r="J10"/>
  <c r="J9"/>
  <c r="J8"/>
  <c r="J7"/>
  <c r="J6"/>
  <c r="J5"/>
  <c r="R5" i="2"/>
  <c r="R6"/>
  <c r="R7"/>
  <c r="R8"/>
  <c r="R9"/>
  <c r="R10"/>
  <c r="R11"/>
  <c r="J5"/>
  <c r="S5" s="1"/>
  <c r="J6"/>
  <c r="J7"/>
  <c r="J8"/>
  <c r="J9"/>
  <c r="J10"/>
  <c r="J11"/>
  <c r="S7"/>
  <c r="S5" i="7" l="1"/>
  <c r="S5" i="6"/>
  <c r="S6" i="5"/>
  <c r="S8"/>
  <c r="S10"/>
  <c r="S6" i="4"/>
  <c r="S8"/>
  <c r="S5" i="5"/>
  <c r="S7"/>
  <c r="S9"/>
  <c r="S11"/>
  <c r="S10" i="4"/>
  <c r="S5"/>
  <c r="S7"/>
  <c r="S9"/>
  <c r="S5" i="3"/>
  <c r="S6"/>
  <c r="S7"/>
  <c r="S8"/>
  <c r="S9"/>
  <c r="S10"/>
  <c r="S11"/>
  <c r="S12"/>
  <c r="S13"/>
  <c r="S11" i="2"/>
  <c r="S9"/>
  <c r="S10"/>
  <c r="S8"/>
  <c r="S6"/>
</calcChain>
</file>

<file path=xl/sharedStrings.xml><?xml version="1.0" encoding="utf-8"?>
<sst xmlns="http://schemas.openxmlformats.org/spreadsheetml/2006/main" count="269" uniqueCount="61">
  <si>
    <t>№ п/п</t>
  </si>
  <si>
    <t>ФИО учащегося (полностью)</t>
  </si>
  <si>
    <t>Итоговая 
сумма баллов</t>
  </si>
  <si>
    <t>Предмет</t>
  </si>
  <si>
    <t>оценка 
жюри</t>
  </si>
  <si>
    <t>баллы</t>
  </si>
  <si>
    <t>время, 
секунды</t>
  </si>
  <si>
    <t>оценка
 судей</t>
  </si>
  <si>
    <t>физическая  культура</t>
  </si>
  <si>
    <t>Класс</t>
  </si>
  <si>
    <t>победитель</t>
  </si>
  <si>
    <t>призер</t>
  </si>
  <si>
    <t>теория 
20 баллов</t>
  </si>
  <si>
    <t>легкая атлетика
40 баллов</t>
  </si>
  <si>
    <t>гимнастика 
40 баллов</t>
  </si>
  <si>
    <t>ФИО учителя, 
подготовившего уч-ка</t>
  </si>
  <si>
    <t>Рейтинг</t>
  </si>
  <si>
    <t>5-6</t>
  </si>
  <si>
    <t>максимальный балл</t>
  </si>
  <si>
    <t>ЗБ</t>
  </si>
  <si>
    <t>балл</t>
  </si>
  <si>
    <t>Протокол школьного этапа олимпиады по физической культуре  в 5-6 классах (девочки)  2022-2023 учебный год</t>
  </si>
  <si>
    <t>Протокол школьного этапа олимпиады по физической культуре  в 5-6 классах (мальчики)  2022-2023 учебный год</t>
  </si>
  <si>
    <t>Протокол школьного этапа олимпиады по физической культуре  в 7-8 классах (девочки)  2022-2023 учебный год</t>
  </si>
  <si>
    <t>7-8</t>
  </si>
  <si>
    <t>Протокол школьного этапа олимпиады по физической культуре  в 7-8 классах (мальчики)  2022-2023 учебный год</t>
  </si>
  <si>
    <t>Протокол школьного этапа олимпиады по физической культуре  в 9-11 классах (девочки)  2022-2023 учебный год</t>
  </si>
  <si>
    <t>Протокол школьного этапа олимпиады по физической культуре  в 9-11 классах (мальчики)  2022-2023 учебный год</t>
  </si>
  <si>
    <t>9-11</t>
  </si>
  <si>
    <t>Код</t>
  </si>
  <si>
    <t>5-6д-ф-1</t>
  </si>
  <si>
    <t>5-6д-ф-2</t>
  </si>
  <si>
    <t>5-6д-ф-3</t>
  </si>
  <si>
    <t>5-6д-ф-4</t>
  </si>
  <si>
    <t>5-6д-ф-5</t>
  </si>
  <si>
    <t>5-6д-ф-6</t>
  </si>
  <si>
    <t>5-6д-ф-7</t>
  </si>
  <si>
    <t>5-6м-ф-1</t>
  </si>
  <si>
    <t>5-6м-ф-2</t>
  </si>
  <si>
    <t>5-6м-ф-3</t>
  </si>
  <si>
    <t>5-6м-ф-4</t>
  </si>
  <si>
    <t>5-6м-ф-5</t>
  </si>
  <si>
    <t>5-6м-ф-6</t>
  </si>
  <si>
    <t>5-6м-ф-7</t>
  </si>
  <si>
    <t>5-6м-ф-8</t>
  </si>
  <si>
    <t>5-6м-ф-9</t>
  </si>
  <si>
    <t>7-8д-ф-1</t>
  </si>
  <si>
    <t>7-8д-ф-2</t>
  </si>
  <si>
    <t>7-8д-ф-3</t>
  </si>
  <si>
    <t>7-8д-ф-4</t>
  </si>
  <si>
    <t>7-8д-ф-5</t>
  </si>
  <si>
    <t>7-8д-ф-6</t>
  </si>
  <si>
    <t>7-8м-ф-1</t>
  </si>
  <si>
    <t>7-8м-ф-2</t>
  </si>
  <si>
    <t>7-8м-ф-3</t>
  </si>
  <si>
    <t>7-8м-ф-4</t>
  </si>
  <si>
    <t>7-8м-ф-5</t>
  </si>
  <si>
    <t>7-8м-ф-6</t>
  </si>
  <si>
    <t>7-8м-ф-7</t>
  </si>
  <si>
    <t>9-11д-ф-1</t>
  </si>
  <si>
    <t>9-11м-ф-1</t>
  </si>
</sst>
</file>

<file path=xl/styles.xml><?xml version="1.0" encoding="utf-8"?>
<styleSheet xmlns="http://schemas.openxmlformats.org/spreadsheetml/2006/main">
  <numFmts count="1">
    <numFmt numFmtId="164" formatCode="#,##0.0"/>
  </numFmts>
  <fonts count="3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Arial1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6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3" fillId="13" borderId="1" applyNumberFormat="0" applyAlignment="0" applyProtection="0"/>
    <xf numFmtId="0" fontId="3" fillId="13" borderId="1" applyNumberFormat="0" applyAlignment="0" applyProtection="0"/>
    <xf numFmtId="0" fontId="3" fillId="13" borderId="1" applyNumberFormat="0" applyAlignment="0" applyProtection="0"/>
    <xf numFmtId="0" fontId="3" fillId="12" borderId="1" applyNumberFormat="0" applyAlignment="0" applyProtection="0"/>
    <xf numFmtId="0" fontId="3" fillId="12" borderId="1" applyNumberFormat="0" applyAlignment="0" applyProtection="0"/>
    <xf numFmtId="0" fontId="3" fillId="12" borderId="1" applyNumberFormat="0" applyAlignment="0" applyProtection="0"/>
    <xf numFmtId="0" fontId="4" fillId="39" borderId="2" applyNumberFormat="0" applyAlignment="0" applyProtection="0"/>
    <xf numFmtId="0" fontId="4" fillId="39" borderId="2" applyNumberFormat="0" applyAlignment="0" applyProtection="0"/>
    <xf numFmtId="0" fontId="4" fillId="39" borderId="2" applyNumberFormat="0" applyAlignment="0" applyProtection="0"/>
    <xf numFmtId="0" fontId="4" fillId="38" borderId="2" applyNumberFormat="0" applyAlignment="0" applyProtection="0"/>
    <xf numFmtId="0" fontId="4" fillId="38" borderId="2" applyNumberFormat="0" applyAlignment="0" applyProtection="0"/>
    <xf numFmtId="0" fontId="4" fillId="38" borderId="2" applyNumberFormat="0" applyAlignment="0" applyProtection="0"/>
    <xf numFmtId="0" fontId="5" fillId="39" borderId="1" applyNumberFormat="0" applyAlignment="0" applyProtection="0"/>
    <xf numFmtId="0" fontId="5" fillId="39" borderId="1" applyNumberFormat="0" applyAlignment="0" applyProtection="0"/>
    <xf numFmtId="0" fontId="5" fillId="39" borderId="1" applyNumberFormat="0" applyAlignment="0" applyProtection="0"/>
    <xf numFmtId="0" fontId="5" fillId="38" borderId="1" applyNumberFormat="0" applyAlignment="0" applyProtection="0"/>
    <xf numFmtId="0" fontId="5" fillId="38" borderId="1" applyNumberFormat="0" applyAlignment="0" applyProtection="0"/>
    <xf numFmtId="0" fontId="5" fillId="38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41" borderId="7" applyNumberFormat="0" applyAlignment="0" applyProtection="0"/>
    <xf numFmtId="0" fontId="10" fillId="41" borderId="7" applyNumberFormat="0" applyAlignment="0" applyProtection="0"/>
    <xf numFmtId="0" fontId="10" fillId="41" borderId="7" applyNumberFormat="0" applyAlignment="0" applyProtection="0"/>
    <xf numFmtId="0" fontId="10" fillId="40" borderId="7" applyNumberFormat="0" applyAlignment="0" applyProtection="0"/>
    <xf numFmtId="0" fontId="10" fillId="40" borderId="7" applyNumberFormat="0" applyAlignment="0" applyProtection="0"/>
    <xf numFmtId="0" fontId="10" fillId="40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3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45" borderId="8" applyNumberFormat="0" applyAlignment="0" applyProtection="0"/>
    <xf numFmtId="0" fontId="1" fillId="45" borderId="8" applyNumberFormat="0" applyAlignment="0" applyProtection="0"/>
    <xf numFmtId="0" fontId="1" fillId="45" borderId="8" applyNumberFormat="0" applyAlignment="0" applyProtection="0"/>
    <xf numFmtId="0" fontId="25" fillId="44" borderId="8" applyNumberFormat="0" applyFont="0" applyAlignment="0" applyProtection="0"/>
    <xf numFmtId="0" fontId="25" fillId="44" borderId="8" applyNumberFormat="0" applyFont="0" applyAlignment="0" applyProtection="0"/>
    <xf numFmtId="0" fontId="25" fillId="44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</cellStyleXfs>
  <cellXfs count="93">
    <xf numFmtId="0" fontId="0" fillId="0" borderId="0" xfId="0"/>
    <xf numFmtId="0" fontId="21" fillId="0" borderId="10" xfId="212" applyFont="1" applyFill="1" applyBorder="1" applyAlignment="1">
      <alignment horizontal="center" vertical="center" wrapText="1"/>
    </xf>
    <xf numFmtId="0" fontId="21" fillId="0" borderId="10" xfId="211" applyNumberFormat="1" applyFont="1" applyBorder="1" applyAlignment="1">
      <alignment horizontal="center" vertical="center" wrapText="1"/>
    </xf>
    <xf numFmtId="0" fontId="23" fillId="0" borderId="0" xfId="228" applyFont="1" applyBorder="1" applyAlignment="1">
      <alignment horizontal="left" vertical="top"/>
    </xf>
    <xf numFmtId="49" fontId="22" fillId="0" borderId="10" xfId="212" applyNumberFormat="1" applyFont="1" applyBorder="1" applyAlignment="1">
      <alignment horizontal="center" vertical="center" wrapText="1"/>
    </xf>
    <xf numFmtId="49" fontId="22" fillId="0" borderId="10" xfId="212" applyNumberFormat="1" applyFont="1" applyBorder="1" applyAlignment="1">
      <alignment horizontal="center" vertical="center" wrapText="1"/>
    </xf>
    <xf numFmtId="0" fontId="22" fillId="0" borderId="10" xfId="211" applyFont="1" applyBorder="1" applyAlignment="1">
      <alignment horizontal="center" vertical="center" wrapText="1"/>
    </xf>
    <xf numFmtId="0" fontId="22" fillId="0" borderId="0" xfId="211" applyFont="1" applyAlignment="1">
      <alignment horizontal="centerContinuous"/>
    </xf>
    <xf numFmtId="0" fontId="24" fillId="0" borderId="0" xfId="211" applyFont="1" applyAlignment="1">
      <alignment horizontal="centerContinuous"/>
    </xf>
    <xf numFmtId="0" fontId="24" fillId="0" borderId="0" xfId="211" applyFont="1"/>
    <xf numFmtId="0" fontId="28" fillId="0" borderId="0" xfId="0" applyFont="1"/>
    <xf numFmtId="0" fontId="22" fillId="0" borderId="0" xfId="228" applyFont="1" applyBorder="1" applyAlignment="1">
      <alignment horizontal="left" vertical="top"/>
    </xf>
    <xf numFmtId="0" fontId="22" fillId="0" borderId="0" xfId="228" applyFont="1" applyBorder="1" applyAlignment="1">
      <alignment horizontal="center" vertical="top" wrapText="1"/>
    </xf>
    <xf numFmtId="0" fontId="21" fillId="0" borderId="0" xfId="228" applyFont="1" applyBorder="1" applyAlignment="1">
      <alignment horizontal="left" wrapText="1"/>
    </xf>
    <xf numFmtId="0" fontId="21" fillId="46" borderId="10" xfId="211" applyFont="1" applyFill="1" applyBorder="1" applyAlignment="1">
      <alignment horizontal="left" vertical="center" wrapText="1" indent="1"/>
    </xf>
    <xf numFmtId="0" fontId="27" fillId="46" borderId="10" xfId="211" applyFont="1" applyFill="1" applyBorder="1" applyAlignment="1">
      <alignment horizontal="left" vertical="center" wrapText="1" indent="1"/>
    </xf>
    <xf numFmtId="0" fontId="21" fillId="0" borderId="10" xfId="211" applyFont="1" applyFill="1" applyBorder="1" applyAlignment="1">
      <alignment horizontal="left" vertical="center" wrapText="1" indent="1"/>
    </xf>
    <xf numFmtId="0" fontId="22" fillId="0" borderId="10" xfId="212" applyFont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49" fontId="21" fillId="0" borderId="10" xfId="211" applyNumberFormat="1" applyFont="1" applyBorder="1" applyAlignment="1">
      <alignment horizontal="center" vertical="center" wrapText="1"/>
    </xf>
    <xf numFmtId="0" fontId="22" fillId="0" borderId="14" xfId="211" applyFont="1" applyBorder="1" applyAlignment="1">
      <alignment horizontal="center" vertical="center" wrapText="1"/>
    </xf>
    <xf numFmtId="0" fontId="24" fillId="0" borderId="10" xfId="224" applyFont="1" applyFill="1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49" fontId="21" fillId="0" borderId="14" xfId="211" applyNumberFormat="1" applyFont="1" applyBorder="1" applyAlignment="1">
      <alignment horizontal="center" vertical="center" wrapText="1"/>
    </xf>
    <xf numFmtId="0" fontId="21" fillId="0" borderId="14" xfId="211" applyNumberFormat="1" applyFont="1" applyBorder="1" applyAlignment="1">
      <alignment horizontal="center" vertical="center" wrapText="1"/>
    </xf>
    <xf numFmtId="0" fontId="28" fillId="0" borderId="11" xfId="0" applyFont="1" applyBorder="1"/>
    <xf numFmtId="49" fontId="21" fillId="0" borderId="11" xfId="211" applyNumberFormat="1" applyFont="1" applyBorder="1" applyAlignment="1">
      <alignment horizontal="center" vertical="center" wrapText="1"/>
    </xf>
    <xf numFmtId="0" fontId="21" fillId="0" borderId="11" xfId="211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0" fontId="22" fillId="0" borderId="18" xfId="211" applyFont="1" applyFill="1" applyBorder="1" applyAlignment="1">
      <alignment horizontal="center" vertical="center" wrapText="1"/>
    </xf>
    <xf numFmtId="0" fontId="22" fillId="0" borderId="13" xfId="211" applyFont="1" applyFill="1" applyBorder="1" applyAlignment="1">
      <alignment horizontal="center" vertical="center" wrapText="1"/>
    </xf>
    <xf numFmtId="0" fontId="22" fillId="48" borderId="11" xfId="211" applyFont="1" applyFill="1" applyBorder="1" applyAlignment="1">
      <alignment horizontal="center" vertical="center" wrapText="1"/>
    </xf>
    <xf numFmtId="164" fontId="29" fillId="48" borderId="11" xfId="224" applyNumberFormat="1" applyFont="1" applyFill="1" applyBorder="1" applyAlignment="1">
      <alignment horizontal="center" vertical="center"/>
    </xf>
    <xf numFmtId="164" fontId="24" fillId="0" borderId="10" xfId="224" applyNumberFormat="1" applyFont="1" applyFill="1" applyBorder="1" applyAlignment="1">
      <alignment horizontal="center" vertical="center"/>
    </xf>
    <xf numFmtId="164" fontId="29" fillId="0" borderId="18" xfId="224" applyNumberFormat="1" applyFont="1" applyFill="1" applyBorder="1" applyAlignment="1">
      <alignment horizontal="center" vertical="center"/>
    </xf>
    <xf numFmtId="164" fontId="24" fillId="0" borderId="21" xfId="224" applyNumberFormat="1" applyFont="1" applyFill="1" applyBorder="1" applyAlignment="1">
      <alignment horizontal="center" vertical="center"/>
    </xf>
    <xf numFmtId="164" fontId="24" fillId="0" borderId="23" xfId="224" applyNumberFormat="1" applyFont="1" applyFill="1" applyBorder="1" applyAlignment="1">
      <alignment horizontal="center" vertical="center"/>
    </xf>
    <xf numFmtId="164" fontId="24" fillId="48" borderId="11" xfId="224" applyNumberFormat="1" applyFont="1" applyFill="1" applyBorder="1" applyAlignment="1">
      <alignment horizontal="center" vertical="center"/>
    </xf>
    <xf numFmtId="164" fontId="29" fillId="0" borderId="20" xfId="224" applyNumberFormat="1" applyFont="1" applyFill="1" applyBorder="1" applyAlignment="1">
      <alignment horizontal="center" vertical="center"/>
    </xf>
    <xf numFmtId="164" fontId="24" fillId="0" borderId="10" xfId="211" applyNumberFormat="1" applyFont="1" applyFill="1" applyBorder="1" applyAlignment="1">
      <alignment horizontal="center" vertical="center"/>
    </xf>
    <xf numFmtId="164" fontId="24" fillId="0" borderId="21" xfId="211" applyNumberFormat="1" applyFont="1" applyBorder="1" applyAlignment="1">
      <alignment horizontal="center" vertical="center"/>
    </xf>
    <xf numFmtId="164" fontId="24" fillId="0" borderId="21" xfId="211" applyNumberFormat="1" applyFont="1" applyFill="1" applyBorder="1" applyAlignment="1">
      <alignment horizontal="center" vertical="center"/>
    </xf>
    <xf numFmtId="164" fontId="24" fillId="0" borderId="10" xfId="225" applyNumberFormat="1" applyFont="1" applyFill="1" applyBorder="1" applyAlignment="1">
      <alignment horizontal="center" vertical="center"/>
    </xf>
    <xf numFmtId="164" fontId="24" fillId="0" borderId="21" xfId="225" applyNumberFormat="1" applyFont="1" applyFill="1" applyBorder="1" applyAlignment="1">
      <alignment horizontal="center" vertical="center"/>
    </xf>
    <xf numFmtId="164" fontId="24" fillId="47" borderId="21" xfId="211" applyNumberFormat="1" applyFont="1" applyFill="1" applyBorder="1" applyAlignment="1">
      <alignment horizontal="center" vertical="center"/>
    </xf>
    <xf numFmtId="164" fontId="24" fillId="0" borderId="14" xfId="211" applyNumberFormat="1" applyFont="1" applyFill="1" applyBorder="1" applyAlignment="1">
      <alignment horizontal="center" vertical="center"/>
    </xf>
    <xf numFmtId="164" fontId="29" fillId="0" borderId="19" xfId="224" applyNumberFormat="1" applyFont="1" applyFill="1" applyBorder="1" applyAlignment="1">
      <alignment horizontal="center" vertical="center"/>
    </xf>
    <xf numFmtId="164" fontId="24" fillId="0" borderId="24" xfId="224" applyNumberFormat="1" applyFont="1" applyFill="1" applyBorder="1" applyAlignment="1">
      <alignment horizontal="center" vertical="center"/>
    </xf>
    <xf numFmtId="164" fontId="29" fillId="0" borderId="25" xfId="224" applyNumberFormat="1" applyFont="1" applyFill="1" applyBorder="1" applyAlignment="1">
      <alignment horizontal="center" vertical="center"/>
    </xf>
    <xf numFmtId="164" fontId="28" fillId="0" borderId="11" xfId="0" applyNumberFormat="1" applyFont="1" applyBorder="1" applyAlignment="1">
      <alignment horizontal="center" vertical="center"/>
    </xf>
    <xf numFmtId="164" fontId="30" fillId="0" borderId="20" xfId="0" applyNumberFormat="1" applyFont="1" applyBorder="1" applyAlignment="1">
      <alignment horizontal="center" vertical="center"/>
    </xf>
    <xf numFmtId="164" fontId="28" fillId="0" borderId="21" xfId="0" applyNumberFormat="1" applyFont="1" applyBorder="1" applyAlignment="1">
      <alignment horizontal="center" vertical="center"/>
    </xf>
    <xf numFmtId="164" fontId="28" fillId="0" borderId="20" xfId="0" applyNumberFormat="1" applyFont="1" applyBorder="1" applyAlignment="1">
      <alignment horizontal="center" vertical="center"/>
    </xf>
    <xf numFmtId="164" fontId="28" fillId="48" borderId="11" xfId="0" applyNumberFormat="1" applyFont="1" applyFill="1" applyBorder="1" applyAlignment="1">
      <alignment horizontal="center" vertical="center"/>
    </xf>
    <xf numFmtId="0" fontId="21" fillId="0" borderId="14" xfId="211" applyFont="1" applyFill="1" applyBorder="1" applyAlignment="1">
      <alignment horizontal="left" vertical="center" wrapText="1" indent="1"/>
    </xf>
    <xf numFmtId="164" fontId="24" fillId="0" borderId="14" xfId="224" applyNumberFormat="1" applyFont="1" applyFill="1" applyBorder="1" applyAlignment="1">
      <alignment horizontal="center" vertical="center"/>
    </xf>
    <xf numFmtId="164" fontId="29" fillId="48" borderId="16" xfId="224" applyNumberFormat="1" applyFont="1" applyFill="1" applyBorder="1" applyAlignment="1">
      <alignment horizontal="center" vertical="center"/>
    </xf>
    <xf numFmtId="164" fontId="24" fillId="0" borderId="22" xfId="211" applyNumberFormat="1" applyFont="1" applyBorder="1" applyAlignment="1">
      <alignment horizontal="center" vertical="center"/>
    </xf>
    <xf numFmtId="164" fontId="24" fillId="48" borderId="16" xfId="224" applyNumberFormat="1" applyFont="1" applyFill="1" applyBorder="1" applyAlignment="1">
      <alignment horizontal="center" vertical="center"/>
    </xf>
    <xf numFmtId="0" fontId="24" fillId="0" borderId="26" xfId="224" applyFont="1" applyFill="1" applyBorder="1" applyAlignment="1">
      <alignment horizontal="center" vertical="center"/>
    </xf>
    <xf numFmtId="49" fontId="21" fillId="0" borderId="12" xfId="211" applyNumberFormat="1" applyFont="1" applyBorder="1" applyAlignment="1">
      <alignment horizontal="center" vertical="center" wrapText="1"/>
    </xf>
    <xf numFmtId="0" fontId="21" fillId="0" borderId="12" xfId="211" applyNumberFormat="1" applyFont="1" applyBorder="1" applyAlignment="1">
      <alignment horizontal="center" vertical="center" wrapText="1"/>
    </xf>
    <xf numFmtId="0" fontId="21" fillId="46" borderId="12" xfId="211" applyFont="1" applyFill="1" applyBorder="1" applyAlignment="1">
      <alignment horizontal="left" vertical="center" wrapText="1" indent="1"/>
    </xf>
    <xf numFmtId="164" fontId="24" fillId="0" borderId="12" xfId="211" applyNumberFormat="1" applyFont="1" applyFill="1" applyBorder="1" applyAlignment="1">
      <alignment horizontal="center" vertical="center"/>
    </xf>
    <xf numFmtId="164" fontId="29" fillId="0" borderId="12" xfId="224" applyNumberFormat="1" applyFont="1" applyFill="1" applyBorder="1" applyAlignment="1">
      <alignment horizontal="center" vertical="center"/>
    </xf>
    <xf numFmtId="164" fontId="29" fillId="48" borderId="12" xfId="224" applyNumberFormat="1" applyFont="1" applyFill="1" applyBorder="1" applyAlignment="1">
      <alignment horizontal="center" vertical="center"/>
    </xf>
    <xf numFmtId="164" fontId="24" fillId="47" borderId="12" xfId="211" applyNumberFormat="1" applyFont="1" applyFill="1" applyBorder="1" applyAlignment="1">
      <alignment horizontal="center" vertical="center"/>
    </xf>
    <xf numFmtId="164" fontId="24" fillId="0" borderId="12" xfId="224" applyNumberFormat="1" applyFont="1" applyFill="1" applyBorder="1" applyAlignment="1">
      <alignment horizontal="center" vertical="center"/>
    </xf>
    <xf numFmtId="164" fontId="24" fillId="48" borderId="12" xfId="224" applyNumberFormat="1" applyFont="1" applyFill="1" applyBorder="1" applyAlignment="1">
      <alignment horizontal="center" vertical="center"/>
    </xf>
    <xf numFmtId="0" fontId="22" fillId="0" borderId="14" xfId="212" applyFont="1" applyBorder="1" applyAlignment="1">
      <alignment horizontal="center" vertical="center" wrapText="1"/>
    </xf>
    <xf numFmtId="0" fontId="22" fillId="0" borderId="12" xfId="212" applyFont="1" applyBorder="1" applyAlignment="1">
      <alignment horizontal="center" vertical="center" wrapText="1"/>
    </xf>
    <xf numFmtId="3" fontId="29" fillId="49" borderId="13" xfId="224" applyNumberFormat="1" applyFont="1" applyFill="1" applyBorder="1" applyAlignment="1">
      <alignment horizontal="center" vertical="center"/>
    </xf>
    <xf numFmtId="3" fontId="29" fillId="49" borderId="17" xfId="224" applyNumberFormat="1" applyFont="1" applyFill="1" applyBorder="1" applyAlignment="1">
      <alignment horizontal="center" vertical="center"/>
    </xf>
    <xf numFmtId="3" fontId="29" fillId="49" borderId="12" xfId="224" applyNumberFormat="1" applyFont="1" applyFill="1" applyBorder="1" applyAlignment="1">
      <alignment horizontal="center" vertical="center"/>
    </xf>
    <xf numFmtId="0" fontId="21" fillId="0" borderId="0" xfId="212" applyFont="1" applyFill="1" applyBorder="1" applyAlignment="1">
      <alignment horizontal="center" vertical="center" wrapText="1"/>
    </xf>
    <xf numFmtId="0" fontId="21" fillId="0" borderId="29" xfId="212" applyFont="1" applyFill="1" applyBorder="1" applyAlignment="1">
      <alignment horizontal="center" vertical="center" wrapText="1"/>
    </xf>
    <xf numFmtId="0" fontId="21" fillId="0" borderId="28" xfId="212" applyFont="1" applyFill="1" applyBorder="1" applyAlignment="1">
      <alignment horizontal="center" vertical="center" wrapText="1"/>
    </xf>
    <xf numFmtId="0" fontId="21" fillId="0" borderId="31" xfId="212" applyFont="1" applyFill="1" applyBorder="1" applyAlignment="1">
      <alignment horizontal="center" vertical="center" wrapText="1"/>
    </xf>
    <xf numFmtId="0" fontId="21" fillId="0" borderId="19" xfId="212" applyFont="1" applyFill="1" applyBorder="1" applyAlignment="1">
      <alignment horizontal="center" vertical="center" wrapText="1"/>
    </xf>
    <xf numFmtId="0" fontId="21" fillId="0" borderId="32" xfId="212" applyFont="1" applyFill="1" applyBorder="1" applyAlignment="1">
      <alignment horizontal="center" vertical="center" wrapText="1"/>
    </xf>
    <xf numFmtId="0" fontId="22" fillId="0" borderId="10" xfId="212" applyFont="1" applyBorder="1" applyAlignment="1">
      <alignment horizontal="center" vertical="center" wrapText="1"/>
    </xf>
    <xf numFmtId="49" fontId="22" fillId="0" borderId="10" xfId="212" applyNumberFormat="1" applyFont="1" applyFill="1" applyBorder="1" applyAlignment="1">
      <alignment horizontal="center" vertical="center" wrapText="1"/>
    </xf>
    <xf numFmtId="49" fontId="22" fillId="0" borderId="10" xfId="212" applyNumberFormat="1" applyFont="1" applyBorder="1" applyAlignment="1">
      <alignment horizontal="center" vertical="center" wrapText="1"/>
    </xf>
    <xf numFmtId="0" fontId="22" fillId="0" borderId="10" xfId="211" applyFont="1" applyBorder="1" applyAlignment="1">
      <alignment horizontal="center" vertical="center" wrapText="1"/>
    </xf>
    <xf numFmtId="0" fontId="22" fillId="0" borderId="18" xfId="211" applyFont="1" applyBorder="1" applyAlignment="1">
      <alignment horizontal="center" vertical="center" wrapText="1"/>
    </xf>
    <xf numFmtId="0" fontId="22" fillId="0" borderId="13" xfId="211" applyFont="1" applyFill="1" applyBorder="1" applyAlignment="1">
      <alignment horizontal="center" vertical="center" wrapText="1"/>
    </xf>
    <xf numFmtId="0" fontId="22" fillId="0" borderId="10" xfId="211" applyFont="1" applyFill="1" applyBorder="1" applyAlignment="1">
      <alignment horizontal="center" vertical="center" wrapText="1"/>
    </xf>
    <xf numFmtId="0" fontId="22" fillId="0" borderId="18" xfId="211" applyFont="1" applyFill="1" applyBorder="1" applyAlignment="1">
      <alignment horizontal="center" vertical="center" wrapText="1"/>
    </xf>
    <xf numFmtId="0" fontId="22" fillId="49" borderId="13" xfId="211" applyFont="1" applyFill="1" applyBorder="1" applyAlignment="1">
      <alignment horizontal="center" vertical="center" wrapText="1"/>
    </xf>
    <xf numFmtId="49" fontId="22" fillId="0" borderId="27" xfId="212" applyNumberFormat="1" applyFont="1" applyFill="1" applyBorder="1" applyAlignment="1">
      <alignment horizontal="center" vertical="center" wrapText="1"/>
    </xf>
    <xf numFmtId="49" fontId="22" fillId="0" borderId="30" xfId="212" applyNumberFormat="1" applyFont="1" applyFill="1" applyBorder="1" applyAlignment="1">
      <alignment horizontal="center" vertical="center" wrapText="1"/>
    </xf>
    <xf numFmtId="49" fontId="22" fillId="0" borderId="26" xfId="212" applyNumberFormat="1" applyFont="1" applyFill="1" applyBorder="1" applyAlignment="1">
      <alignment horizontal="center" vertical="center" wrapText="1"/>
    </xf>
  </cellXfs>
  <cellStyles count="265">
    <cellStyle name="20% - Акцент1 2" xfId="1"/>
    <cellStyle name="20% - Акцент1 3" xfId="2"/>
    <cellStyle name="20% - Акцент1 4" xfId="3"/>
    <cellStyle name="20% - Акцент1 5" xfId="4"/>
    <cellStyle name="20% - Акцент1 6" xfId="5"/>
    <cellStyle name="20% - Акцент1 7" xfId="6"/>
    <cellStyle name="20% - Акцент2 2" xfId="7"/>
    <cellStyle name="20% - Акцент2 3" xfId="8"/>
    <cellStyle name="20% - Акцент2 4" xfId="9"/>
    <cellStyle name="20% - Акцент2 5" xfId="10"/>
    <cellStyle name="20% - Акцент2 6" xfId="11"/>
    <cellStyle name="20% - Акцент2 7" xfId="12"/>
    <cellStyle name="20% - Акцент3 2" xfId="13"/>
    <cellStyle name="20% - Акцент3 3" xfId="14"/>
    <cellStyle name="20% - Акцент3 4" xfId="15"/>
    <cellStyle name="20% - Акцент3 5" xfId="16"/>
    <cellStyle name="20% - Акцент3 6" xfId="17"/>
    <cellStyle name="20% - Акцент3 7" xfId="18"/>
    <cellStyle name="20% - Акцент4 2" xfId="19"/>
    <cellStyle name="20% - Акцент4 3" xfId="20"/>
    <cellStyle name="20% - Акцент4 4" xfId="21"/>
    <cellStyle name="20% - Акцент4 5" xfId="22"/>
    <cellStyle name="20% - Акцент4 6" xfId="23"/>
    <cellStyle name="20% - Акцент4 7" xfId="24"/>
    <cellStyle name="20% - Акцент5 2" xfId="25"/>
    <cellStyle name="20% - Акцент5 3" xfId="26"/>
    <cellStyle name="20% - Акцент5 4" xfId="27"/>
    <cellStyle name="20% - Акцент5 5" xfId="28"/>
    <cellStyle name="20% - Акцент5 6" xfId="29"/>
    <cellStyle name="20% - Акцент5 7" xfId="30"/>
    <cellStyle name="20% - Акцент6 2" xfId="31"/>
    <cellStyle name="20% - Акцент6 3" xfId="32"/>
    <cellStyle name="20% - Акцент6 4" xfId="33"/>
    <cellStyle name="20% - Акцент6 5" xfId="34"/>
    <cellStyle name="20% - Акцент6 6" xfId="35"/>
    <cellStyle name="20% - Акцент6 7" xfId="36"/>
    <cellStyle name="40% - Акцент1 2" xfId="37"/>
    <cellStyle name="40% - Акцент1 3" xfId="38"/>
    <cellStyle name="40% - Акцент1 4" xfId="39"/>
    <cellStyle name="40% - Акцент1 5" xfId="40"/>
    <cellStyle name="40% - Акцент1 6" xfId="41"/>
    <cellStyle name="40% - Акцент1 7" xfId="42"/>
    <cellStyle name="40% - Акцент2 2" xfId="43"/>
    <cellStyle name="40% - Акцент2 3" xfId="44"/>
    <cellStyle name="40% - Акцент2 4" xfId="45"/>
    <cellStyle name="40% - Акцент2 5" xfId="46"/>
    <cellStyle name="40% - Акцент2 6" xfId="47"/>
    <cellStyle name="40% - Акцент2 7" xfId="48"/>
    <cellStyle name="40% - Акцент3 2" xfId="49"/>
    <cellStyle name="40% - Акцент3 3" xfId="50"/>
    <cellStyle name="40% - Акцент3 4" xfId="51"/>
    <cellStyle name="40% - Акцент3 5" xfId="52"/>
    <cellStyle name="40% - Акцент3 6" xfId="53"/>
    <cellStyle name="40% - Акцент3 7" xfId="54"/>
    <cellStyle name="40% - Акцент4 2" xfId="55"/>
    <cellStyle name="40% - Акцент4 3" xfId="56"/>
    <cellStyle name="40% - Акцент4 4" xfId="57"/>
    <cellStyle name="40% - Акцент4 5" xfId="58"/>
    <cellStyle name="40% - Акцент4 6" xfId="59"/>
    <cellStyle name="40% - Акцент4 7" xfId="60"/>
    <cellStyle name="40% - Акцент5 2" xfId="61"/>
    <cellStyle name="40% - Акцент5 3" xfId="62"/>
    <cellStyle name="40% - Акцент5 4" xfId="63"/>
    <cellStyle name="40% - Акцент5 5" xfId="64"/>
    <cellStyle name="40% - Акцент5 6" xfId="65"/>
    <cellStyle name="40% - Акцент5 7" xfId="66"/>
    <cellStyle name="40% - Акцент6 2" xfId="67"/>
    <cellStyle name="40% - Акцент6 3" xfId="68"/>
    <cellStyle name="40% - Акцент6 4" xfId="69"/>
    <cellStyle name="40% - Акцент6 5" xfId="70"/>
    <cellStyle name="40% - Акцент6 6" xfId="71"/>
    <cellStyle name="40% - Акцент6 7" xfId="72"/>
    <cellStyle name="60% - Акцент1 2" xfId="73"/>
    <cellStyle name="60% - Акцент1 3" xfId="74"/>
    <cellStyle name="60% - Акцент1 4" xfId="75"/>
    <cellStyle name="60% - Акцент1 5" xfId="76"/>
    <cellStyle name="60% - Акцент1 6" xfId="77"/>
    <cellStyle name="60% - Акцент1 7" xfId="78"/>
    <cellStyle name="60% - Акцент2 2" xfId="79"/>
    <cellStyle name="60% - Акцент2 3" xfId="80"/>
    <cellStyle name="60% - Акцент2 4" xfId="81"/>
    <cellStyle name="60% - Акцент2 5" xfId="82"/>
    <cellStyle name="60% - Акцент2 6" xfId="83"/>
    <cellStyle name="60% - Акцент2 7" xfId="84"/>
    <cellStyle name="60% - Акцент3 2" xfId="85"/>
    <cellStyle name="60% - Акцент3 3" xfId="86"/>
    <cellStyle name="60% - Акцент3 4" xfId="87"/>
    <cellStyle name="60% - Акцент3 5" xfId="88"/>
    <cellStyle name="60% - Акцент3 6" xfId="89"/>
    <cellStyle name="60% - Акцент3 7" xfId="90"/>
    <cellStyle name="60% - Акцент4 2" xfId="91"/>
    <cellStyle name="60% - Акцент4 3" xfId="92"/>
    <cellStyle name="60% - Акцент4 4" xfId="93"/>
    <cellStyle name="60% - Акцент4 5" xfId="94"/>
    <cellStyle name="60% - Акцент4 6" xfId="95"/>
    <cellStyle name="60% - Акцент4 7" xfId="96"/>
    <cellStyle name="60% - Акцент5 2" xfId="97"/>
    <cellStyle name="60% - Акцент5 3" xfId="98"/>
    <cellStyle name="60% - Акцент5 4" xfId="99"/>
    <cellStyle name="60% - Акцент5 5" xfId="100"/>
    <cellStyle name="60% - Акцент5 6" xfId="101"/>
    <cellStyle name="60% - Акцент5 7" xfId="102"/>
    <cellStyle name="60% - Акцент6 2" xfId="103"/>
    <cellStyle name="60% - Акцент6 3" xfId="104"/>
    <cellStyle name="60% - Акцент6 4" xfId="105"/>
    <cellStyle name="60% - Акцент6 5" xfId="106"/>
    <cellStyle name="60% - Акцент6 6" xfId="107"/>
    <cellStyle name="60% - Акцент6 7" xfId="108"/>
    <cellStyle name="Акцент1 2" xfId="109"/>
    <cellStyle name="Акцент1 3" xfId="110"/>
    <cellStyle name="Акцент1 4" xfId="111"/>
    <cellStyle name="Акцент1 5" xfId="112"/>
    <cellStyle name="Акцент1 6" xfId="113"/>
    <cellStyle name="Акцент1 7" xfId="114"/>
    <cellStyle name="Акцент2 2" xfId="115"/>
    <cellStyle name="Акцент2 3" xfId="116"/>
    <cellStyle name="Акцент2 4" xfId="117"/>
    <cellStyle name="Акцент2 5" xfId="118"/>
    <cellStyle name="Акцент2 6" xfId="119"/>
    <cellStyle name="Акцент2 7" xfId="120"/>
    <cellStyle name="Акцент3 2" xfId="121"/>
    <cellStyle name="Акцент3 3" xfId="122"/>
    <cellStyle name="Акцент3 4" xfId="123"/>
    <cellStyle name="Акцент3 5" xfId="124"/>
    <cellStyle name="Акцент3 6" xfId="125"/>
    <cellStyle name="Акцент3 7" xfId="126"/>
    <cellStyle name="Акцент4 2" xfId="127"/>
    <cellStyle name="Акцент4 3" xfId="128"/>
    <cellStyle name="Акцент4 4" xfId="129"/>
    <cellStyle name="Акцент4 5" xfId="130"/>
    <cellStyle name="Акцент4 6" xfId="131"/>
    <cellStyle name="Акцент4 7" xfId="132"/>
    <cellStyle name="Акцент5 2" xfId="133"/>
    <cellStyle name="Акцент5 3" xfId="134"/>
    <cellStyle name="Акцент5 4" xfId="135"/>
    <cellStyle name="Акцент5 5" xfId="136"/>
    <cellStyle name="Акцент5 6" xfId="137"/>
    <cellStyle name="Акцент5 7" xfId="138"/>
    <cellStyle name="Акцент6 2" xfId="139"/>
    <cellStyle name="Акцент6 3" xfId="140"/>
    <cellStyle name="Акцент6 4" xfId="141"/>
    <cellStyle name="Акцент6 5" xfId="142"/>
    <cellStyle name="Акцент6 6" xfId="143"/>
    <cellStyle name="Акцент6 7" xfId="144"/>
    <cellStyle name="Ввод  2" xfId="145"/>
    <cellStyle name="Ввод  3" xfId="146"/>
    <cellStyle name="Ввод  4" xfId="147"/>
    <cellStyle name="Ввод  5" xfId="148"/>
    <cellStyle name="Ввод  6" xfId="149"/>
    <cellStyle name="Ввод  7" xfId="150"/>
    <cellStyle name="Вывод 2" xfId="151"/>
    <cellStyle name="Вывод 3" xfId="152"/>
    <cellStyle name="Вывод 4" xfId="153"/>
    <cellStyle name="Вывод 5" xfId="154"/>
    <cellStyle name="Вывод 6" xfId="155"/>
    <cellStyle name="Вывод 7" xfId="156"/>
    <cellStyle name="Вычисление 2" xfId="157"/>
    <cellStyle name="Вычисление 3" xfId="158"/>
    <cellStyle name="Вычисление 4" xfId="159"/>
    <cellStyle name="Вычисление 5" xfId="160"/>
    <cellStyle name="Вычисление 6" xfId="161"/>
    <cellStyle name="Вычисление 7" xfId="162"/>
    <cellStyle name="Заголовок 1 2" xfId="163"/>
    <cellStyle name="Заголовок 1 3" xfId="164"/>
    <cellStyle name="Заголовок 1 4" xfId="165"/>
    <cellStyle name="Заголовок 1 5" xfId="166"/>
    <cellStyle name="Заголовок 1 6" xfId="167"/>
    <cellStyle name="Заголовок 1 7" xfId="168"/>
    <cellStyle name="Заголовок 2 2" xfId="169"/>
    <cellStyle name="Заголовок 2 3" xfId="170"/>
    <cellStyle name="Заголовок 2 4" xfId="171"/>
    <cellStyle name="Заголовок 2 5" xfId="172"/>
    <cellStyle name="Заголовок 2 6" xfId="173"/>
    <cellStyle name="Заголовок 2 7" xfId="174"/>
    <cellStyle name="Заголовок 3 2" xfId="175"/>
    <cellStyle name="Заголовок 3 3" xfId="176"/>
    <cellStyle name="Заголовок 3 4" xfId="177"/>
    <cellStyle name="Заголовок 3 5" xfId="178"/>
    <cellStyle name="Заголовок 3 6" xfId="179"/>
    <cellStyle name="Заголовок 3 7" xfId="180"/>
    <cellStyle name="Заголовок 4 2" xfId="181"/>
    <cellStyle name="Заголовок 4 3" xfId="182"/>
    <cellStyle name="Заголовок 4 4" xfId="183"/>
    <cellStyle name="Заголовок 4 5" xfId="184"/>
    <cellStyle name="Заголовок 4 6" xfId="185"/>
    <cellStyle name="Заголовок 4 7" xfId="186"/>
    <cellStyle name="Итог 2" xfId="187"/>
    <cellStyle name="Итог 3" xfId="188"/>
    <cellStyle name="Итог 4" xfId="189"/>
    <cellStyle name="Итог 5" xfId="190"/>
    <cellStyle name="Итог 6" xfId="191"/>
    <cellStyle name="Итог 7" xfId="192"/>
    <cellStyle name="Контрольная ячейка 2" xfId="193"/>
    <cellStyle name="Контрольная ячейка 3" xfId="194"/>
    <cellStyle name="Контрольная ячейка 4" xfId="195"/>
    <cellStyle name="Контрольная ячейка 5" xfId="196"/>
    <cellStyle name="Контрольная ячейка 6" xfId="197"/>
    <cellStyle name="Контрольная ячейка 7" xfId="198"/>
    <cellStyle name="Название 2" xfId="199"/>
    <cellStyle name="Название 3" xfId="200"/>
    <cellStyle name="Название 4" xfId="201"/>
    <cellStyle name="Название 5" xfId="202"/>
    <cellStyle name="Название 6" xfId="203"/>
    <cellStyle name="Название 7" xfId="204"/>
    <cellStyle name="Нейтральный 2" xfId="205"/>
    <cellStyle name="Нейтральный 3" xfId="206"/>
    <cellStyle name="Нейтральный 4" xfId="207"/>
    <cellStyle name="Нейтральный 5" xfId="208"/>
    <cellStyle name="Нейтральный 6" xfId="209"/>
    <cellStyle name="Нейтральный 7" xfId="210"/>
    <cellStyle name="Обычный" xfId="0" builtinId="0"/>
    <cellStyle name="Обычный 2" xfId="211"/>
    <cellStyle name="Обычный 2 2" xfId="212"/>
    <cellStyle name="Обычный 2 3" xfId="213"/>
    <cellStyle name="Обычный 2 4" xfId="214"/>
    <cellStyle name="Обычный 2 5" xfId="215"/>
    <cellStyle name="Обычный 2 6" xfId="216"/>
    <cellStyle name="Обычный 2 7" xfId="217"/>
    <cellStyle name="Обычный 3" xfId="218"/>
    <cellStyle name="Обычный 3 2" xfId="219"/>
    <cellStyle name="Обычный 3 3" xfId="220"/>
    <cellStyle name="Обычный 3 4" xfId="221"/>
    <cellStyle name="Обычный 4" xfId="222"/>
    <cellStyle name="Обычный 5" xfId="223"/>
    <cellStyle name="Обычный 6" xfId="224"/>
    <cellStyle name="Обычный 7" xfId="225"/>
    <cellStyle name="Обычный 8" xfId="226"/>
    <cellStyle name="Обычный 9" xfId="227"/>
    <cellStyle name="Обычный_Прил 3 Призеры района 2012-2013" xfId="228"/>
    <cellStyle name="Плохой 2" xfId="229"/>
    <cellStyle name="Плохой 3" xfId="230"/>
    <cellStyle name="Плохой 4" xfId="231"/>
    <cellStyle name="Плохой 5" xfId="232"/>
    <cellStyle name="Плохой 6" xfId="233"/>
    <cellStyle name="Плохой 7" xfId="234"/>
    <cellStyle name="Пояснение 2" xfId="235"/>
    <cellStyle name="Пояснение 3" xfId="236"/>
    <cellStyle name="Пояснение 4" xfId="237"/>
    <cellStyle name="Пояснение 5" xfId="238"/>
    <cellStyle name="Пояснение 6" xfId="239"/>
    <cellStyle name="Пояснение 7" xfId="240"/>
    <cellStyle name="Примечание 2" xfId="241"/>
    <cellStyle name="Примечание 3" xfId="242"/>
    <cellStyle name="Примечание 4" xfId="243"/>
    <cellStyle name="Примечание 5" xfId="244"/>
    <cellStyle name="Примечание 6" xfId="245"/>
    <cellStyle name="Примечание 7" xfId="246"/>
    <cellStyle name="Связанная ячейка 2" xfId="247"/>
    <cellStyle name="Связанная ячейка 3" xfId="248"/>
    <cellStyle name="Связанная ячейка 4" xfId="249"/>
    <cellStyle name="Связанная ячейка 5" xfId="250"/>
    <cellStyle name="Связанная ячейка 6" xfId="251"/>
    <cellStyle name="Связанная ячейка 7" xfId="252"/>
    <cellStyle name="Текст предупреждения 2" xfId="253"/>
    <cellStyle name="Текст предупреждения 3" xfId="254"/>
    <cellStyle name="Текст предупреждения 4" xfId="255"/>
    <cellStyle name="Текст предупреждения 5" xfId="256"/>
    <cellStyle name="Текст предупреждения 6" xfId="257"/>
    <cellStyle name="Текст предупреждения 7" xfId="258"/>
    <cellStyle name="Хороший 2" xfId="259"/>
    <cellStyle name="Хороший 3" xfId="260"/>
    <cellStyle name="Хороший 4" xfId="261"/>
    <cellStyle name="Хороший 5" xfId="262"/>
    <cellStyle name="Хороший 6" xfId="263"/>
    <cellStyle name="Хороший 7" xfId="2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"/>
  <sheetViews>
    <sheetView tabSelected="1" zoomScale="80" zoomScaleNormal="80" workbookViewId="0">
      <selection activeCell="C18" sqref="C18"/>
    </sheetView>
  </sheetViews>
  <sheetFormatPr defaultColWidth="9.109375" defaultRowHeight="13.2"/>
  <cols>
    <col min="1" max="2" width="5.6640625" style="10" customWidth="1"/>
    <col min="3" max="3" width="38.6640625" style="10" customWidth="1"/>
    <col min="4" max="4" width="7.88671875" style="10" customWidth="1"/>
    <col min="5" max="5" width="12.5546875" style="10" customWidth="1"/>
    <col min="6" max="6" width="14.88671875" style="10" customWidth="1"/>
    <col min="7" max="18" width="9.109375" style="10"/>
    <col min="19" max="19" width="10.44140625" style="10" customWidth="1"/>
    <col min="20" max="20" width="16.6640625" style="10" customWidth="1"/>
    <col min="21" max="16384" width="9.109375" style="10"/>
  </cols>
  <sheetData>
    <row r="1" spans="1:22">
      <c r="A1" s="7" t="s">
        <v>21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9"/>
      <c r="V1" s="9"/>
    </row>
    <row r="2" spans="1:22">
      <c r="A2" s="11"/>
      <c r="B2" s="11"/>
      <c r="C2" s="12"/>
      <c r="D2" s="13"/>
      <c r="E2" s="13"/>
      <c r="F2" s="3"/>
      <c r="G2" s="3"/>
      <c r="H2" s="3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>
      <c r="A3" s="82" t="s">
        <v>0</v>
      </c>
      <c r="B3" s="90" t="s">
        <v>29</v>
      </c>
      <c r="C3" s="83" t="s">
        <v>1</v>
      </c>
      <c r="D3" s="83" t="s">
        <v>9</v>
      </c>
      <c r="E3" s="4"/>
      <c r="F3" s="4"/>
      <c r="G3" s="84" t="s">
        <v>12</v>
      </c>
      <c r="H3" s="84"/>
      <c r="I3" s="85"/>
      <c r="J3" s="32" t="s">
        <v>19</v>
      </c>
      <c r="K3" s="86" t="s">
        <v>13</v>
      </c>
      <c r="L3" s="87"/>
      <c r="M3" s="88"/>
      <c r="N3" s="32" t="s">
        <v>19</v>
      </c>
      <c r="O3" s="86" t="s">
        <v>14</v>
      </c>
      <c r="P3" s="87"/>
      <c r="Q3" s="88"/>
      <c r="R3" s="32" t="s">
        <v>19</v>
      </c>
      <c r="S3" s="89" t="s">
        <v>2</v>
      </c>
      <c r="T3" s="81" t="s">
        <v>16</v>
      </c>
      <c r="U3" s="9"/>
      <c r="V3" s="9"/>
    </row>
    <row r="4" spans="1:22" ht="33" customHeight="1">
      <c r="A4" s="82"/>
      <c r="B4" s="91"/>
      <c r="C4" s="83"/>
      <c r="D4" s="83"/>
      <c r="E4" s="4" t="s">
        <v>3</v>
      </c>
      <c r="F4" s="4" t="s">
        <v>15</v>
      </c>
      <c r="G4" s="6" t="s">
        <v>4</v>
      </c>
      <c r="H4" s="6" t="s">
        <v>18</v>
      </c>
      <c r="I4" s="30" t="s">
        <v>5</v>
      </c>
      <c r="J4" s="32" t="s">
        <v>20</v>
      </c>
      <c r="K4" s="31" t="s">
        <v>6</v>
      </c>
      <c r="L4" s="20" t="s">
        <v>18</v>
      </c>
      <c r="M4" s="30" t="s">
        <v>5</v>
      </c>
      <c r="N4" s="32" t="s">
        <v>20</v>
      </c>
      <c r="O4" s="31" t="s">
        <v>7</v>
      </c>
      <c r="P4" s="6" t="s">
        <v>18</v>
      </c>
      <c r="Q4" s="30" t="s">
        <v>5</v>
      </c>
      <c r="R4" s="32" t="s">
        <v>20</v>
      </c>
      <c r="S4" s="89"/>
      <c r="T4" s="81"/>
      <c r="U4" s="9"/>
      <c r="V4" s="9"/>
    </row>
    <row r="5" spans="1:22" ht="26.4">
      <c r="A5" s="76">
        <v>1</v>
      </c>
      <c r="B5" s="77" t="s">
        <v>30</v>
      </c>
      <c r="C5" s="22"/>
      <c r="D5" s="19" t="s">
        <v>17</v>
      </c>
      <c r="E5" s="2" t="s">
        <v>8</v>
      </c>
      <c r="F5" s="26"/>
      <c r="G5" s="50"/>
      <c r="H5" s="34">
        <v>27.5</v>
      </c>
      <c r="I5" s="51">
        <v>19</v>
      </c>
      <c r="J5" s="33">
        <f t="shared" ref="J5:J11" si="0">20*I5/H5</f>
        <v>13.818181818181818</v>
      </c>
      <c r="K5" s="52">
        <v>56</v>
      </c>
      <c r="L5" s="50"/>
      <c r="M5" s="53"/>
      <c r="N5" s="54">
        <f>40*45/K5</f>
        <v>32.142857142857146</v>
      </c>
      <c r="O5" s="52"/>
      <c r="P5" s="34">
        <v>10</v>
      </c>
      <c r="Q5" s="51">
        <v>8.1</v>
      </c>
      <c r="R5" s="33">
        <f t="shared" ref="R5:R11" si="1">40*Q5/8.2</f>
        <v>39.512195121951223</v>
      </c>
      <c r="S5" s="72">
        <f t="shared" ref="S5:S11" si="2">J5+N5+R5</f>
        <v>85.473234082990189</v>
      </c>
      <c r="T5" s="29" t="s">
        <v>11</v>
      </c>
    </row>
    <row r="6" spans="1:22" ht="26.4">
      <c r="A6" s="76">
        <v>2</v>
      </c>
      <c r="B6" s="77" t="s">
        <v>31</v>
      </c>
      <c r="C6" s="22"/>
      <c r="D6" s="24" t="s">
        <v>17</v>
      </c>
      <c r="E6" s="25" t="s">
        <v>8</v>
      </c>
      <c r="F6" s="26"/>
      <c r="G6" s="50"/>
      <c r="H6" s="46">
        <v>27.5</v>
      </c>
      <c r="I6" s="51">
        <v>12</v>
      </c>
      <c r="J6" s="33">
        <f t="shared" si="0"/>
        <v>8.7272727272727266</v>
      </c>
      <c r="K6" s="52">
        <v>52</v>
      </c>
      <c r="L6" s="50"/>
      <c r="M6" s="53"/>
      <c r="N6" s="54">
        <f t="shared" ref="N6:N11" si="3">40*45/K6</f>
        <v>34.615384615384613</v>
      </c>
      <c r="O6" s="52"/>
      <c r="P6" s="40">
        <v>10</v>
      </c>
      <c r="Q6" s="51">
        <v>8</v>
      </c>
      <c r="R6" s="33">
        <f t="shared" si="1"/>
        <v>39.024390243902445</v>
      </c>
      <c r="S6" s="72">
        <f t="shared" si="2"/>
        <v>82.367047586559778</v>
      </c>
      <c r="T6" s="29" t="s">
        <v>11</v>
      </c>
    </row>
    <row r="7" spans="1:22" ht="26.4">
      <c r="A7" s="76">
        <v>3</v>
      </c>
      <c r="B7" s="77" t="s">
        <v>32</v>
      </c>
      <c r="C7" s="22"/>
      <c r="D7" s="19" t="s">
        <v>17</v>
      </c>
      <c r="E7" s="2" t="s">
        <v>8</v>
      </c>
      <c r="F7" s="26"/>
      <c r="G7" s="50"/>
      <c r="H7" s="34">
        <v>27.5</v>
      </c>
      <c r="I7" s="51">
        <v>13</v>
      </c>
      <c r="J7" s="33">
        <f t="shared" si="0"/>
        <v>9.454545454545455</v>
      </c>
      <c r="K7" s="52">
        <v>60</v>
      </c>
      <c r="L7" s="50"/>
      <c r="M7" s="53"/>
      <c r="N7" s="54">
        <f t="shared" si="3"/>
        <v>30</v>
      </c>
      <c r="O7" s="52"/>
      <c r="P7" s="34">
        <v>10</v>
      </c>
      <c r="Q7" s="51">
        <v>6</v>
      </c>
      <c r="R7" s="33">
        <f t="shared" si="1"/>
        <v>29.26829268292683</v>
      </c>
      <c r="S7" s="72">
        <f t="shared" si="2"/>
        <v>68.72283813747228</v>
      </c>
      <c r="T7" s="29"/>
    </row>
    <row r="8" spans="1:22" ht="26.4">
      <c r="A8" s="76">
        <v>4</v>
      </c>
      <c r="B8" s="77" t="s">
        <v>33</v>
      </c>
      <c r="C8" s="22"/>
      <c r="D8" s="24" t="s">
        <v>17</v>
      </c>
      <c r="E8" s="25" t="s">
        <v>8</v>
      </c>
      <c r="F8" s="26"/>
      <c r="G8" s="50"/>
      <c r="H8" s="46">
        <v>27.5</v>
      </c>
      <c r="I8" s="51">
        <v>13</v>
      </c>
      <c r="J8" s="33">
        <f t="shared" si="0"/>
        <v>9.454545454545455</v>
      </c>
      <c r="K8" s="52">
        <v>45</v>
      </c>
      <c r="L8" s="50"/>
      <c r="M8" s="53"/>
      <c r="N8" s="54">
        <f t="shared" si="3"/>
        <v>40</v>
      </c>
      <c r="O8" s="52"/>
      <c r="P8" s="40">
        <v>10</v>
      </c>
      <c r="Q8" s="51">
        <v>7.5</v>
      </c>
      <c r="R8" s="33">
        <f t="shared" si="1"/>
        <v>36.585365853658537</v>
      </c>
      <c r="S8" s="72">
        <f t="shared" si="2"/>
        <v>86.039911308203983</v>
      </c>
      <c r="T8" s="29" t="s">
        <v>10</v>
      </c>
    </row>
    <row r="9" spans="1:22" ht="26.4">
      <c r="A9" s="76">
        <v>5</v>
      </c>
      <c r="B9" s="77" t="s">
        <v>34</v>
      </c>
      <c r="C9" s="22"/>
      <c r="D9" s="24" t="s">
        <v>17</v>
      </c>
      <c r="E9" s="25" t="s">
        <v>8</v>
      </c>
      <c r="F9" s="26"/>
      <c r="G9" s="50"/>
      <c r="H9" s="46">
        <v>27.5</v>
      </c>
      <c r="I9" s="51">
        <v>17.5</v>
      </c>
      <c r="J9" s="33">
        <f t="shared" si="0"/>
        <v>12.727272727272727</v>
      </c>
      <c r="K9" s="52">
        <v>60</v>
      </c>
      <c r="L9" s="50"/>
      <c r="M9" s="53"/>
      <c r="N9" s="54">
        <f t="shared" si="3"/>
        <v>30</v>
      </c>
      <c r="O9" s="52"/>
      <c r="P9" s="40">
        <v>10</v>
      </c>
      <c r="Q9" s="51">
        <v>6</v>
      </c>
      <c r="R9" s="33">
        <f t="shared" si="1"/>
        <v>29.26829268292683</v>
      </c>
      <c r="S9" s="72">
        <f t="shared" si="2"/>
        <v>71.995565410199561</v>
      </c>
      <c r="T9" s="29"/>
    </row>
    <row r="10" spans="1:22" ht="26.4">
      <c r="A10" s="76">
        <v>6</v>
      </c>
      <c r="B10" s="77" t="s">
        <v>35</v>
      </c>
      <c r="C10" s="22"/>
      <c r="D10" s="24" t="s">
        <v>17</v>
      </c>
      <c r="E10" s="25" t="s">
        <v>8</v>
      </c>
      <c r="F10" s="26"/>
      <c r="G10" s="50"/>
      <c r="H10" s="34">
        <v>27.5</v>
      </c>
      <c r="I10" s="51">
        <v>13</v>
      </c>
      <c r="J10" s="33">
        <f t="shared" si="0"/>
        <v>9.454545454545455</v>
      </c>
      <c r="K10" s="52">
        <v>57</v>
      </c>
      <c r="L10" s="50"/>
      <c r="M10" s="53"/>
      <c r="N10" s="54">
        <f t="shared" si="3"/>
        <v>31.578947368421051</v>
      </c>
      <c r="O10" s="52"/>
      <c r="P10" s="34">
        <v>10</v>
      </c>
      <c r="Q10" s="51">
        <v>8.1999999999999993</v>
      </c>
      <c r="R10" s="33">
        <f t="shared" si="1"/>
        <v>40</v>
      </c>
      <c r="S10" s="72">
        <f t="shared" si="2"/>
        <v>81.033492822966508</v>
      </c>
      <c r="T10" s="29"/>
    </row>
    <row r="11" spans="1:22" ht="26.4">
      <c r="A11" s="76">
        <v>7</v>
      </c>
      <c r="B11" s="77" t="s">
        <v>36</v>
      </c>
      <c r="C11" s="22"/>
      <c r="D11" s="27" t="s">
        <v>17</v>
      </c>
      <c r="E11" s="28" t="s">
        <v>8</v>
      </c>
      <c r="F11" s="26"/>
      <c r="G11" s="50"/>
      <c r="H11" s="46">
        <v>27.5</v>
      </c>
      <c r="I11" s="51">
        <v>19</v>
      </c>
      <c r="J11" s="33">
        <f t="shared" si="0"/>
        <v>13.818181818181818</v>
      </c>
      <c r="K11" s="52">
        <v>60</v>
      </c>
      <c r="L11" s="50"/>
      <c r="M11" s="53"/>
      <c r="N11" s="54">
        <f t="shared" si="3"/>
        <v>30</v>
      </c>
      <c r="O11" s="52"/>
      <c r="P11" s="40">
        <v>10</v>
      </c>
      <c r="Q11" s="51">
        <v>6</v>
      </c>
      <c r="R11" s="33">
        <f t="shared" si="1"/>
        <v>29.26829268292683</v>
      </c>
      <c r="S11" s="72">
        <f t="shared" si="2"/>
        <v>73.086474501108654</v>
      </c>
      <c r="T11" s="29"/>
    </row>
    <row r="12" spans="1:22">
      <c r="H12" s="21"/>
    </row>
  </sheetData>
  <autoFilter ref="A4:V4">
    <filterColumn colId="1"/>
  </autoFilter>
  <mergeCells count="9">
    <mergeCell ref="T3:T4"/>
    <mergeCell ref="A3:A4"/>
    <mergeCell ref="C3:C4"/>
    <mergeCell ref="D3:D4"/>
    <mergeCell ref="G3:I3"/>
    <mergeCell ref="K3:M3"/>
    <mergeCell ref="O3:Q3"/>
    <mergeCell ref="S3:S4"/>
    <mergeCell ref="B3:B4"/>
  </mergeCells>
  <phoneticPr fontId="26" type="noConversion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4"/>
  <sheetViews>
    <sheetView zoomScale="80" zoomScaleNormal="80" workbookViewId="0">
      <selection activeCell="C5" sqref="C5:C13"/>
    </sheetView>
  </sheetViews>
  <sheetFormatPr defaultColWidth="9.109375" defaultRowHeight="13.2"/>
  <cols>
    <col min="1" max="2" width="5.6640625" style="10" customWidth="1"/>
    <col min="3" max="3" width="38.6640625" style="10" customWidth="1"/>
    <col min="4" max="4" width="7.88671875" style="10" customWidth="1"/>
    <col min="5" max="5" width="12.5546875" style="10" customWidth="1"/>
    <col min="6" max="6" width="14.77734375" style="10" customWidth="1"/>
    <col min="7" max="18" width="9.109375" style="10"/>
    <col min="19" max="19" width="10.44140625" style="10" customWidth="1"/>
    <col min="20" max="20" width="16.6640625" style="10" customWidth="1"/>
    <col min="21" max="16384" width="9.109375" style="10"/>
  </cols>
  <sheetData>
    <row r="1" spans="1:22">
      <c r="A1" s="7" t="s">
        <v>22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9"/>
      <c r="V1" s="9"/>
    </row>
    <row r="2" spans="1:22">
      <c r="A2" s="11"/>
      <c r="B2" s="11"/>
      <c r="C2" s="12"/>
      <c r="D2" s="13"/>
      <c r="E2" s="13"/>
      <c r="F2" s="3"/>
      <c r="G2" s="3"/>
      <c r="H2" s="3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>
      <c r="A3" s="82" t="s">
        <v>0</v>
      </c>
      <c r="B3" s="90" t="s">
        <v>29</v>
      </c>
      <c r="C3" s="83" t="s">
        <v>1</v>
      </c>
      <c r="D3" s="83" t="s">
        <v>9</v>
      </c>
      <c r="E3" s="5"/>
      <c r="F3" s="5"/>
      <c r="G3" s="84" t="s">
        <v>12</v>
      </c>
      <c r="H3" s="84"/>
      <c r="I3" s="85"/>
      <c r="J3" s="32" t="s">
        <v>19</v>
      </c>
      <c r="K3" s="86" t="s">
        <v>13</v>
      </c>
      <c r="L3" s="87"/>
      <c r="M3" s="88"/>
      <c r="N3" s="32" t="s">
        <v>19</v>
      </c>
      <c r="O3" s="86" t="s">
        <v>14</v>
      </c>
      <c r="P3" s="87"/>
      <c r="Q3" s="88"/>
      <c r="R3" s="32" t="s">
        <v>19</v>
      </c>
      <c r="S3" s="89" t="s">
        <v>2</v>
      </c>
      <c r="T3" s="81" t="s">
        <v>16</v>
      </c>
      <c r="U3" s="9"/>
      <c r="V3" s="9"/>
    </row>
    <row r="4" spans="1:22" ht="33" customHeight="1">
      <c r="A4" s="82"/>
      <c r="B4" s="91"/>
      <c r="C4" s="83"/>
      <c r="D4" s="83"/>
      <c r="E4" s="5" t="s">
        <v>3</v>
      </c>
      <c r="F4" s="5" t="s">
        <v>15</v>
      </c>
      <c r="G4" s="6" t="s">
        <v>4</v>
      </c>
      <c r="H4" s="6" t="s">
        <v>18</v>
      </c>
      <c r="I4" s="30" t="s">
        <v>5</v>
      </c>
      <c r="J4" s="32" t="s">
        <v>20</v>
      </c>
      <c r="K4" s="31" t="s">
        <v>6</v>
      </c>
      <c r="L4" s="20" t="s">
        <v>18</v>
      </c>
      <c r="M4" s="30" t="s">
        <v>5</v>
      </c>
      <c r="N4" s="32" t="s">
        <v>20</v>
      </c>
      <c r="O4" s="31" t="s">
        <v>7</v>
      </c>
      <c r="P4" s="6" t="s">
        <v>18</v>
      </c>
      <c r="Q4" s="30" t="s">
        <v>5</v>
      </c>
      <c r="R4" s="32" t="s">
        <v>20</v>
      </c>
      <c r="S4" s="89"/>
      <c r="T4" s="81"/>
      <c r="U4" s="9"/>
      <c r="V4" s="9"/>
    </row>
    <row r="5" spans="1:22" ht="26.4">
      <c r="A5" s="76">
        <v>1</v>
      </c>
      <c r="B5" s="78" t="s">
        <v>37</v>
      </c>
      <c r="C5" s="18"/>
      <c r="D5" s="19" t="s">
        <v>17</v>
      </c>
      <c r="E5" s="2" t="s">
        <v>8</v>
      </c>
      <c r="F5" s="15"/>
      <c r="G5" s="34"/>
      <c r="H5" s="34">
        <v>27.5</v>
      </c>
      <c r="I5" s="35">
        <v>11</v>
      </c>
      <c r="J5" s="33">
        <f>20*I5/H5</f>
        <v>8</v>
      </c>
      <c r="K5" s="36">
        <v>130</v>
      </c>
      <c r="L5" s="34"/>
      <c r="M5" s="37"/>
      <c r="N5" s="38">
        <f>40*107/K5</f>
        <v>32.92307692307692</v>
      </c>
      <c r="O5" s="36"/>
      <c r="P5" s="34">
        <v>10</v>
      </c>
      <c r="Q5" s="39">
        <v>6</v>
      </c>
      <c r="R5" s="33">
        <f>40*Q5/7.6</f>
        <v>31.578947368421055</v>
      </c>
      <c r="S5" s="72">
        <f>J5+N5+R5</f>
        <v>72.502024291497975</v>
      </c>
      <c r="T5" s="17"/>
      <c r="U5" s="9"/>
      <c r="V5" s="9"/>
    </row>
    <row r="6" spans="1:22" ht="26.4">
      <c r="A6" s="76">
        <v>2</v>
      </c>
      <c r="B6" s="78" t="s">
        <v>38</v>
      </c>
      <c r="C6" s="18"/>
      <c r="D6" s="19" t="s">
        <v>17</v>
      </c>
      <c r="E6" s="2" t="s">
        <v>8</v>
      </c>
      <c r="F6" s="15"/>
      <c r="G6" s="34"/>
      <c r="H6" s="34">
        <v>27.5</v>
      </c>
      <c r="I6" s="35">
        <v>17</v>
      </c>
      <c r="J6" s="33">
        <f t="shared" ref="J6:J13" si="0">20*I6/H6</f>
        <v>12.363636363636363</v>
      </c>
      <c r="K6" s="36">
        <v>130</v>
      </c>
      <c r="L6" s="34"/>
      <c r="M6" s="37"/>
      <c r="N6" s="38">
        <f t="shared" ref="N6:N13" si="1">40*107/K6</f>
        <v>32.92307692307692</v>
      </c>
      <c r="O6" s="36"/>
      <c r="P6" s="34">
        <v>10</v>
      </c>
      <c r="Q6" s="39">
        <v>6</v>
      </c>
      <c r="R6" s="33">
        <f t="shared" ref="R6:R13" si="2">40*Q6/7.6</f>
        <v>31.578947368421055</v>
      </c>
      <c r="S6" s="72">
        <f t="shared" ref="S6:S13" si="3">J6+N6+R6</f>
        <v>76.865660655134334</v>
      </c>
      <c r="T6" s="17"/>
      <c r="U6" s="9"/>
      <c r="V6" s="9"/>
    </row>
    <row r="7" spans="1:22" ht="26.4">
      <c r="A7" s="76">
        <v>3</v>
      </c>
      <c r="B7" s="78" t="s">
        <v>39</v>
      </c>
      <c r="C7" s="18"/>
      <c r="D7" s="19" t="s">
        <v>17</v>
      </c>
      <c r="E7" s="2" t="s">
        <v>8</v>
      </c>
      <c r="F7" s="14"/>
      <c r="G7" s="40"/>
      <c r="H7" s="40">
        <v>27.5</v>
      </c>
      <c r="I7" s="35">
        <v>13</v>
      </c>
      <c r="J7" s="33">
        <f t="shared" si="0"/>
        <v>9.454545454545455</v>
      </c>
      <c r="K7" s="41">
        <v>118</v>
      </c>
      <c r="L7" s="40"/>
      <c r="M7" s="37"/>
      <c r="N7" s="38">
        <f t="shared" si="1"/>
        <v>36.271186440677965</v>
      </c>
      <c r="O7" s="41"/>
      <c r="P7" s="40">
        <v>10</v>
      </c>
      <c r="Q7" s="39">
        <v>7.4</v>
      </c>
      <c r="R7" s="33">
        <f t="shared" si="2"/>
        <v>38.94736842105263</v>
      </c>
      <c r="S7" s="72">
        <f t="shared" si="3"/>
        <v>84.673100316276049</v>
      </c>
      <c r="T7" s="17" t="s">
        <v>11</v>
      </c>
      <c r="U7" s="9"/>
      <c r="V7" s="9"/>
    </row>
    <row r="8" spans="1:22" ht="26.4">
      <c r="A8" s="76">
        <v>4</v>
      </c>
      <c r="B8" s="78" t="s">
        <v>40</v>
      </c>
      <c r="C8" s="18"/>
      <c r="D8" s="19" t="s">
        <v>17</v>
      </c>
      <c r="E8" s="2" t="s">
        <v>8</v>
      </c>
      <c r="F8" s="16"/>
      <c r="G8" s="40"/>
      <c r="H8" s="34">
        <v>27.5</v>
      </c>
      <c r="I8" s="35">
        <v>11</v>
      </c>
      <c r="J8" s="33">
        <f t="shared" si="0"/>
        <v>8</v>
      </c>
      <c r="K8" s="42">
        <v>115</v>
      </c>
      <c r="L8" s="34"/>
      <c r="M8" s="37"/>
      <c r="N8" s="38">
        <f t="shared" si="1"/>
        <v>37.217391304347828</v>
      </c>
      <c r="O8" s="42"/>
      <c r="P8" s="34">
        <v>10</v>
      </c>
      <c r="Q8" s="39">
        <v>7.5</v>
      </c>
      <c r="R8" s="33">
        <f t="shared" si="2"/>
        <v>39.473684210526315</v>
      </c>
      <c r="S8" s="72">
        <f t="shared" si="3"/>
        <v>84.691075514874143</v>
      </c>
      <c r="T8" s="17" t="s">
        <v>11</v>
      </c>
      <c r="U8" s="9"/>
      <c r="V8" s="9"/>
    </row>
    <row r="9" spans="1:22" ht="26.4">
      <c r="A9" s="76">
        <v>5</v>
      </c>
      <c r="B9" s="78" t="s">
        <v>41</v>
      </c>
      <c r="C9" s="18"/>
      <c r="D9" s="19" t="s">
        <v>17</v>
      </c>
      <c r="E9" s="2" t="s">
        <v>8</v>
      </c>
      <c r="F9" s="14"/>
      <c r="G9" s="40"/>
      <c r="H9" s="40">
        <v>27.5</v>
      </c>
      <c r="I9" s="35">
        <v>15</v>
      </c>
      <c r="J9" s="33">
        <f t="shared" si="0"/>
        <v>10.909090909090908</v>
      </c>
      <c r="K9" s="42">
        <v>130</v>
      </c>
      <c r="L9" s="40"/>
      <c r="M9" s="37"/>
      <c r="N9" s="38">
        <f t="shared" si="1"/>
        <v>32.92307692307692</v>
      </c>
      <c r="O9" s="42"/>
      <c r="P9" s="40">
        <v>10</v>
      </c>
      <c r="Q9" s="39">
        <v>6</v>
      </c>
      <c r="R9" s="33">
        <f t="shared" si="2"/>
        <v>31.578947368421055</v>
      </c>
      <c r="S9" s="72">
        <f t="shared" si="3"/>
        <v>75.411115200588881</v>
      </c>
      <c r="T9" s="17"/>
      <c r="U9" s="9"/>
      <c r="V9" s="9"/>
    </row>
    <row r="10" spans="1:22" ht="26.4">
      <c r="A10" s="76">
        <v>6</v>
      </c>
      <c r="B10" s="78" t="s">
        <v>42</v>
      </c>
      <c r="C10" s="18"/>
      <c r="D10" s="19" t="s">
        <v>17</v>
      </c>
      <c r="E10" s="2" t="s">
        <v>8</v>
      </c>
      <c r="F10" s="14"/>
      <c r="G10" s="43"/>
      <c r="H10" s="34">
        <v>27.5</v>
      </c>
      <c r="I10" s="35">
        <v>11</v>
      </c>
      <c r="J10" s="33">
        <f t="shared" si="0"/>
        <v>8</v>
      </c>
      <c r="K10" s="44">
        <v>116</v>
      </c>
      <c r="L10" s="34"/>
      <c r="M10" s="37"/>
      <c r="N10" s="38">
        <f t="shared" si="1"/>
        <v>36.896551724137929</v>
      </c>
      <c r="O10" s="44"/>
      <c r="P10" s="34">
        <v>10</v>
      </c>
      <c r="Q10" s="39">
        <v>7.2</v>
      </c>
      <c r="R10" s="33">
        <f t="shared" si="2"/>
        <v>37.894736842105267</v>
      </c>
      <c r="S10" s="72">
        <f t="shared" si="3"/>
        <v>82.791288566243196</v>
      </c>
      <c r="T10" s="17"/>
      <c r="U10" s="9"/>
      <c r="V10" s="9"/>
    </row>
    <row r="11" spans="1:22" ht="26.4">
      <c r="A11" s="76">
        <v>7</v>
      </c>
      <c r="B11" s="78" t="s">
        <v>43</v>
      </c>
      <c r="C11" s="18"/>
      <c r="D11" s="19" t="s">
        <v>17</v>
      </c>
      <c r="E11" s="2" t="s">
        <v>8</v>
      </c>
      <c r="F11" s="16"/>
      <c r="G11" s="40"/>
      <c r="H11" s="40">
        <v>27.5</v>
      </c>
      <c r="I11" s="35">
        <v>14</v>
      </c>
      <c r="J11" s="33">
        <f t="shared" si="0"/>
        <v>10.181818181818182</v>
      </c>
      <c r="K11" s="45">
        <v>130</v>
      </c>
      <c r="L11" s="40"/>
      <c r="M11" s="37"/>
      <c r="N11" s="38">
        <f t="shared" si="1"/>
        <v>32.92307692307692</v>
      </c>
      <c r="O11" s="45"/>
      <c r="P11" s="40">
        <v>10</v>
      </c>
      <c r="Q11" s="39">
        <v>6</v>
      </c>
      <c r="R11" s="33">
        <f t="shared" si="2"/>
        <v>31.578947368421055</v>
      </c>
      <c r="S11" s="72">
        <f t="shared" si="3"/>
        <v>74.683842473316162</v>
      </c>
      <c r="T11" s="17"/>
      <c r="U11" s="9"/>
      <c r="V11" s="9"/>
    </row>
    <row r="12" spans="1:22" ht="26.4">
      <c r="A12" s="79">
        <v>8</v>
      </c>
      <c r="B12" s="78" t="s">
        <v>44</v>
      </c>
      <c r="C12" s="23"/>
      <c r="D12" s="24" t="s">
        <v>17</v>
      </c>
      <c r="E12" s="25" t="s">
        <v>8</v>
      </c>
      <c r="F12" s="55"/>
      <c r="G12" s="46"/>
      <c r="H12" s="56">
        <v>27.5</v>
      </c>
      <c r="I12" s="47">
        <v>13</v>
      </c>
      <c r="J12" s="57">
        <f t="shared" si="0"/>
        <v>9.454545454545455</v>
      </c>
      <c r="K12" s="58">
        <v>107</v>
      </c>
      <c r="L12" s="56"/>
      <c r="M12" s="48"/>
      <c r="N12" s="59">
        <f t="shared" si="1"/>
        <v>40</v>
      </c>
      <c r="O12" s="58"/>
      <c r="P12" s="56">
        <v>10</v>
      </c>
      <c r="Q12" s="49">
        <v>7.6</v>
      </c>
      <c r="R12" s="57">
        <f t="shared" si="2"/>
        <v>40</v>
      </c>
      <c r="S12" s="73">
        <f t="shared" si="3"/>
        <v>89.454545454545453</v>
      </c>
      <c r="T12" s="70" t="s">
        <v>10</v>
      </c>
      <c r="U12" s="9"/>
      <c r="V12" s="9"/>
    </row>
    <row r="13" spans="1:22" ht="26.4">
      <c r="A13" s="80">
        <v>9</v>
      </c>
      <c r="B13" s="78" t="s">
        <v>45</v>
      </c>
      <c r="C13" s="18"/>
      <c r="D13" s="61" t="s">
        <v>17</v>
      </c>
      <c r="E13" s="62" t="s">
        <v>8</v>
      </c>
      <c r="F13" s="63"/>
      <c r="G13" s="64"/>
      <c r="H13" s="64">
        <v>27.5</v>
      </c>
      <c r="I13" s="65">
        <v>18.5</v>
      </c>
      <c r="J13" s="66">
        <f t="shared" si="0"/>
        <v>13.454545454545455</v>
      </c>
      <c r="K13" s="67">
        <v>130</v>
      </c>
      <c r="L13" s="64"/>
      <c r="M13" s="68"/>
      <c r="N13" s="69">
        <f t="shared" si="1"/>
        <v>32.92307692307692</v>
      </c>
      <c r="O13" s="67"/>
      <c r="P13" s="64">
        <v>10</v>
      </c>
      <c r="Q13" s="65">
        <v>6</v>
      </c>
      <c r="R13" s="66">
        <f t="shared" si="2"/>
        <v>31.578947368421055</v>
      </c>
      <c r="S13" s="74">
        <f t="shared" si="3"/>
        <v>77.956569746043428</v>
      </c>
      <c r="T13" s="71"/>
      <c r="U13" s="9"/>
      <c r="V13" s="9"/>
    </row>
    <row r="14" spans="1:22">
      <c r="H14" s="60"/>
    </row>
  </sheetData>
  <autoFilter ref="A4:V4">
    <filterColumn colId="1"/>
  </autoFilter>
  <mergeCells count="9">
    <mergeCell ref="S3:S4"/>
    <mergeCell ref="T3:T4"/>
    <mergeCell ref="A3:A4"/>
    <mergeCell ref="C3:C4"/>
    <mergeCell ref="D3:D4"/>
    <mergeCell ref="G3:I3"/>
    <mergeCell ref="K3:M3"/>
    <mergeCell ref="O3:Q3"/>
    <mergeCell ref="B3:B4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1"/>
  <sheetViews>
    <sheetView zoomScale="80" zoomScaleNormal="80" workbookViewId="0">
      <selection activeCell="C24" sqref="C24"/>
    </sheetView>
  </sheetViews>
  <sheetFormatPr defaultColWidth="9.109375" defaultRowHeight="13.2"/>
  <cols>
    <col min="1" max="2" width="5.6640625" style="10" customWidth="1"/>
    <col min="3" max="3" width="38.6640625" style="10" customWidth="1"/>
    <col min="4" max="4" width="7.88671875" style="10" customWidth="1"/>
    <col min="5" max="5" width="12.5546875" style="10" customWidth="1"/>
    <col min="6" max="6" width="14.88671875" style="10" customWidth="1"/>
    <col min="7" max="18" width="9.109375" style="10"/>
    <col min="19" max="19" width="10.44140625" style="10" customWidth="1"/>
    <col min="20" max="20" width="16.6640625" style="10" customWidth="1"/>
    <col min="21" max="16384" width="9.109375" style="10"/>
  </cols>
  <sheetData>
    <row r="1" spans="1:22">
      <c r="A1" s="7" t="s">
        <v>23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9"/>
      <c r="V1" s="9"/>
    </row>
    <row r="2" spans="1:22">
      <c r="A2" s="11"/>
      <c r="B2" s="11"/>
      <c r="C2" s="12"/>
      <c r="D2" s="13"/>
      <c r="E2" s="13"/>
      <c r="F2" s="3"/>
      <c r="G2" s="3"/>
      <c r="H2" s="3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>
      <c r="A3" s="82" t="s">
        <v>0</v>
      </c>
      <c r="B3" s="90" t="s">
        <v>29</v>
      </c>
      <c r="C3" s="83" t="s">
        <v>1</v>
      </c>
      <c r="D3" s="83" t="s">
        <v>9</v>
      </c>
      <c r="E3" s="5"/>
      <c r="F3" s="5"/>
      <c r="G3" s="84" t="s">
        <v>12</v>
      </c>
      <c r="H3" s="84"/>
      <c r="I3" s="85"/>
      <c r="J3" s="32" t="s">
        <v>19</v>
      </c>
      <c r="K3" s="86" t="s">
        <v>13</v>
      </c>
      <c r="L3" s="87"/>
      <c r="M3" s="88"/>
      <c r="N3" s="32" t="s">
        <v>19</v>
      </c>
      <c r="O3" s="86" t="s">
        <v>14</v>
      </c>
      <c r="P3" s="87"/>
      <c r="Q3" s="88"/>
      <c r="R3" s="32" t="s">
        <v>19</v>
      </c>
      <c r="S3" s="89" t="s">
        <v>2</v>
      </c>
      <c r="T3" s="81" t="s">
        <v>16</v>
      </c>
      <c r="U3" s="9"/>
      <c r="V3" s="9"/>
    </row>
    <row r="4" spans="1:22" ht="33" customHeight="1">
      <c r="A4" s="82"/>
      <c r="B4" s="91"/>
      <c r="C4" s="83"/>
      <c r="D4" s="83"/>
      <c r="E4" s="5" t="s">
        <v>3</v>
      </c>
      <c r="F4" s="5" t="s">
        <v>15</v>
      </c>
      <c r="G4" s="6" t="s">
        <v>4</v>
      </c>
      <c r="H4" s="6" t="s">
        <v>18</v>
      </c>
      <c r="I4" s="30" t="s">
        <v>5</v>
      </c>
      <c r="J4" s="32" t="s">
        <v>20</v>
      </c>
      <c r="K4" s="31" t="s">
        <v>6</v>
      </c>
      <c r="L4" s="20" t="s">
        <v>18</v>
      </c>
      <c r="M4" s="30" t="s">
        <v>5</v>
      </c>
      <c r="N4" s="32" t="s">
        <v>20</v>
      </c>
      <c r="O4" s="31" t="s">
        <v>7</v>
      </c>
      <c r="P4" s="6" t="s">
        <v>18</v>
      </c>
      <c r="Q4" s="30" t="s">
        <v>5</v>
      </c>
      <c r="R4" s="32" t="s">
        <v>20</v>
      </c>
      <c r="S4" s="89"/>
      <c r="T4" s="81"/>
      <c r="U4" s="9"/>
      <c r="V4" s="9"/>
    </row>
    <row r="5" spans="1:22" ht="26.4">
      <c r="A5" s="76">
        <v>1</v>
      </c>
      <c r="B5" s="77" t="s">
        <v>46</v>
      </c>
      <c r="C5" s="18"/>
      <c r="D5" s="19" t="s">
        <v>24</v>
      </c>
      <c r="E5" s="2" t="s">
        <v>8</v>
      </c>
      <c r="F5" s="26"/>
      <c r="G5" s="50"/>
      <c r="H5" s="34">
        <v>30</v>
      </c>
      <c r="I5" s="51">
        <v>15</v>
      </c>
      <c r="J5" s="33">
        <f t="shared" ref="J5:J10" si="0">20*I5/H5</f>
        <v>10</v>
      </c>
      <c r="K5" s="52">
        <v>195.6</v>
      </c>
      <c r="L5" s="50"/>
      <c r="M5" s="53"/>
      <c r="N5" s="54">
        <f>40*180/K5</f>
        <v>36.809815950920246</v>
      </c>
      <c r="O5" s="52"/>
      <c r="P5" s="34">
        <v>10</v>
      </c>
      <c r="Q5" s="51">
        <v>8.1</v>
      </c>
      <c r="R5" s="33">
        <f>40*Q5/8.4</f>
        <v>38.571428571428569</v>
      </c>
      <c r="S5" s="72">
        <f t="shared" ref="S5:S10" si="1">J5+N5+R5</f>
        <v>85.381244522348823</v>
      </c>
      <c r="T5" s="29" t="s">
        <v>11</v>
      </c>
    </row>
    <row r="6" spans="1:22" ht="26.4">
      <c r="A6" s="76">
        <v>2</v>
      </c>
      <c r="B6" s="77" t="s">
        <v>47</v>
      </c>
      <c r="C6" s="18"/>
      <c r="D6" s="24" t="s">
        <v>24</v>
      </c>
      <c r="E6" s="25" t="s">
        <v>8</v>
      </c>
      <c r="F6" s="26"/>
      <c r="G6" s="50"/>
      <c r="H6" s="46">
        <v>30</v>
      </c>
      <c r="I6" s="51">
        <v>18</v>
      </c>
      <c r="J6" s="33">
        <f t="shared" si="0"/>
        <v>12</v>
      </c>
      <c r="K6" s="52">
        <v>180</v>
      </c>
      <c r="L6" s="50"/>
      <c r="M6" s="53"/>
      <c r="N6" s="54">
        <f t="shared" ref="N6:N10" si="2">40*180/K6</f>
        <v>40</v>
      </c>
      <c r="O6" s="52"/>
      <c r="P6" s="40">
        <v>10</v>
      </c>
      <c r="Q6" s="51">
        <v>7</v>
      </c>
      <c r="R6" s="33">
        <f t="shared" ref="R6:R10" si="3">40*Q6/8.4</f>
        <v>33.333333333333329</v>
      </c>
      <c r="S6" s="72">
        <f t="shared" si="1"/>
        <v>85.333333333333329</v>
      </c>
      <c r="T6" s="29" t="s">
        <v>11</v>
      </c>
    </row>
    <row r="7" spans="1:22" ht="26.4">
      <c r="A7" s="76">
        <v>3</v>
      </c>
      <c r="B7" s="77" t="s">
        <v>48</v>
      </c>
      <c r="C7" s="18"/>
      <c r="D7" s="19" t="s">
        <v>24</v>
      </c>
      <c r="E7" s="2" t="s">
        <v>8</v>
      </c>
      <c r="F7" s="26"/>
      <c r="G7" s="50"/>
      <c r="H7" s="34">
        <v>30</v>
      </c>
      <c r="I7" s="51">
        <v>13</v>
      </c>
      <c r="J7" s="33">
        <f t="shared" si="0"/>
        <v>8.6666666666666661</v>
      </c>
      <c r="K7" s="52">
        <v>201</v>
      </c>
      <c r="L7" s="50"/>
      <c r="M7" s="53"/>
      <c r="N7" s="54">
        <f t="shared" si="2"/>
        <v>35.820895522388057</v>
      </c>
      <c r="O7" s="52"/>
      <c r="P7" s="34">
        <v>10</v>
      </c>
      <c r="Q7" s="51">
        <v>8.4</v>
      </c>
      <c r="R7" s="33">
        <f t="shared" si="3"/>
        <v>40</v>
      </c>
      <c r="S7" s="72">
        <f t="shared" si="1"/>
        <v>84.487562189054728</v>
      </c>
      <c r="T7" s="29"/>
    </row>
    <row r="8" spans="1:22" ht="26.4">
      <c r="A8" s="76">
        <v>4</v>
      </c>
      <c r="B8" s="77" t="s">
        <v>49</v>
      </c>
      <c r="C8" s="18"/>
      <c r="D8" s="24" t="s">
        <v>24</v>
      </c>
      <c r="E8" s="25" t="s">
        <v>8</v>
      </c>
      <c r="F8" s="26"/>
      <c r="G8" s="50"/>
      <c r="H8" s="46">
        <v>30</v>
      </c>
      <c r="I8" s="51">
        <v>15</v>
      </c>
      <c r="J8" s="33">
        <f t="shared" si="0"/>
        <v>10</v>
      </c>
      <c r="K8" s="52">
        <v>202.8</v>
      </c>
      <c r="L8" s="50"/>
      <c r="M8" s="53"/>
      <c r="N8" s="54">
        <f t="shared" si="2"/>
        <v>35.502958579881657</v>
      </c>
      <c r="O8" s="52"/>
      <c r="P8" s="40">
        <v>10</v>
      </c>
      <c r="Q8" s="51">
        <v>7.8</v>
      </c>
      <c r="R8" s="33">
        <f t="shared" si="3"/>
        <v>37.142857142857139</v>
      </c>
      <c r="S8" s="72">
        <f t="shared" si="1"/>
        <v>82.645815722738803</v>
      </c>
      <c r="T8" s="29"/>
    </row>
    <row r="9" spans="1:22" ht="26.4">
      <c r="A9" s="76">
        <v>5</v>
      </c>
      <c r="B9" s="77" t="s">
        <v>50</v>
      </c>
      <c r="C9" s="18"/>
      <c r="D9" s="24" t="s">
        <v>24</v>
      </c>
      <c r="E9" s="25" t="s">
        <v>8</v>
      </c>
      <c r="F9" s="26"/>
      <c r="G9" s="50"/>
      <c r="H9" s="34">
        <v>30</v>
      </c>
      <c r="I9" s="51">
        <v>16</v>
      </c>
      <c r="J9" s="33">
        <f t="shared" si="0"/>
        <v>10.666666666666666</v>
      </c>
      <c r="K9" s="52">
        <v>200.4</v>
      </c>
      <c r="L9" s="50"/>
      <c r="M9" s="53"/>
      <c r="N9" s="54">
        <f t="shared" si="2"/>
        <v>35.928143712574851</v>
      </c>
      <c r="O9" s="52"/>
      <c r="P9" s="40">
        <v>10</v>
      </c>
      <c r="Q9" s="51">
        <v>8.4</v>
      </c>
      <c r="R9" s="33">
        <f t="shared" si="3"/>
        <v>40</v>
      </c>
      <c r="S9" s="72">
        <f t="shared" si="1"/>
        <v>86.594810379241522</v>
      </c>
      <c r="T9" s="29" t="s">
        <v>10</v>
      </c>
    </row>
    <row r="10" spans="1:22" ht="26.4">
      <c r="A10" s="76">
        <v>6</v>
      </c>
      <c r="B10" s="77" t="s">
        <v>51</v>
      </c>
      <c r="C10" s="18"/>
      <c r="D10" s="27" t="s">
        <v>24</v>
      </c>
      <c r="E10" s="28" t="s">
        <v>8</v>
      </c>
      <c r="F10" s="26"/>
      <c r="G10" s="50"/>
      <c r="H10" s="46">
        <v>30</v>
      </c>
      <c r="I10" s="51">
        <v>16</v>
      </c>
      <c r="J10" s="33">
        <f t="shared" si="0"/>
        <v>10.666666666666666</v>
      </c>
      <c r="K10" s="52">
        <v>204</v>
      </c>
      <c r="L10" s="50"/>
      <c r="M10" s="53"/>
      <c r="N10" s="54">
        <f t="shared" si="2"/>
        <v>35.294117647058826</v>
      </c>
      <c r="O10" s="52"/>
      <c r="P10" s="34">
        <v>10</v>
      </c>
      <c r="Q10" s="51">
        <v>7.9</v>
      </c>
      <c r="R10" s="33">
        <f t="shared" si="3"/>
        <v>37.61904761904762</v>
      </c>
      <c r="S10" s="72">
        <f t="shared" si="1"/>
        <v>83.579831932773118</v>
      </c>
      <c r="T10" s="29"/>
    </row>
    <row r="11" spans="1:22">
      <c r="H11" s="21"/>
    </row>
  </sheetData>
  <autoFilter ref="A4:V4">
    <filterColumn colId="1"/>
  </autoFilter>
  <mergeCells count="9">
    <mergeCell ref="S3:S4"/>
    <mergeCell ref="T3:T4"/>
    <mergeCell ref="A3:A4"/>
    <mergeCell ref="C3:C4"/>
    <mergeCell ref="D3:D4"/>
    <mergeCell ref="G3:I3"/>
    <mergeCell ref="K3:M3"/>
    <mergeCell ref="O3:Q3"/>
    <mergeCell ref="B3:B4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2"/>
  <sheetViews>
    <sheetView zoomScale="80" zoomScaleNormal="80" workbookViewId="0">
      <selection activeCell="C5" sqref="C5:C11"/>
    </sheetView>
  </sheetViews>
  <sheetFormatPr defaultColWidth="9.109375" defaultRowHeight="13.2"/>
  <cols>
    <col min="1" max="2" width="5.6640625" style="10" customWidth="1"/>
    <col min="3" max="3" width="38.6640625" style="10" customWidth="1"/>
    <col min="4" max="4" width="7.88671875" style="10" customWidth="1"/>
    <col min="5" max="5" width="12.5546875" style="10" customWidth="1"/>
    <col min="6" max="6" width="14.77734375" style="10" customWidth="1"/>
    <col min="7" max="18" width="9.109375" style="10"/>
    <col min="19" max="19" width="10.44140625" style="10" customWidth="1"/>
    <col min="20" max="20" width="16.6640625" style="10" customWidth="1"/>
    <col min="21" max="16384" width="9.109375" style="10"/>
  </cols>
  <sheetData>
    <row r="1" spans="1:22">
      <c r="A1" s="7" t="s">
        <v>25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9"/>
      <c r="V1" s="9"/>
    </row>
    <row r="2" spans="1:22">
      <c r="A2" s="11"/>
      <c r="B2" s="11"/>
      <c r="C2" s="12"/>
      <c r="D2" s="13"/>
      <c r="E2" s="13"/>
      <c r="F2" s="3"/>
      <c r="G2" s="3"/>
      <c r="H2" s="3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>
      <c r="A3" s="82" t="s">
        <v>0</v>
      </c>
      <c r="B3" s="90" t="s">
        <v>29</v>
      </c>
      <c r="C3" s="83" t="s">
        <v>1</v>
      </c>
      <c r="D3" s="83" t="s">
        <v>9</v>
      </c>
      <c r="E3" s="5"/>
      <c r="F3" s="5"/>
      <c r="G3" s="84" t="s">
        <v>12</v>
      </c>
      <c r="H3" s="84"/>
      <c r="I3" s="85"/>
      <c r="J3" s="32" t="s">
        <v>19</v>
      </c>
      <c r="K3" s="86" t="s">
        <v>13</v>
      </c>
      <c r="L3" s="87"/>
      <c r="M3" s="88"/>
      <c r="N3" s="32" t="s">
        <v>19</v>
      </c>
      <c r="O3" s="86" t="s">
        <v>14</v>
      </c>
      <c r="P3" s="87"/>
      <c r="Q3" s="88"/>
      <c r="R3" s="32" t="s">
        <v>19</v>
      </c>
      <c r="S3" s="89" t="s">
        <v>2</v>
      </c>
      <c r="T3" s="81" t="s">
        <v>16</v>
      </c>
      <c r="U3" s="9"/>
      <c r="V3" s="9"/>
    </row>
    <row r="4" spans="1:22" ht="33" customHeight="1">
      <c r="A4" s="82"/>
      <c r="B4" s="91"/>
      <c r="C4" s="83"/>
      <c r="D4" s="83"/>
      <c r="E4" s="5" t="s">
        <v>3</v>
      </c>
      <c r="F4" s="5" t="s">
        <v>15</v>
      </c>
      <c r="G4" s="6" t="s">
        <v>4</v>
      </c>
      <c r="H4" s="6" t="s">
        <v>18</v>
      </c>
      <c r="I4" s="30" t="s">
        <v>5</v>
      </c>
      <c r="J4" s="32" t="s">
        <v>20</v>
      </c>
      <c r="K4" s="31" t="s">
        <v>6</v>
      </c>
      <c r="L4" s="20" t="s">
        <v>18</v>
      </c>
      <c r="M4" s="30" t="s">
        <v>5</v>
      </c>
      <c r="N4" s="32" t="s">
        <v>20</v>
      </c>
      <c r="O4" s="31" t="s">
        <v>7</v>
      </c>
      <c r="P4" s="6" t="s">
        <v>18</v>
      </c>
      <c r="Q4" s="30" t="s">
        <v>5</v>
      </c>
      <c r="R4" s="32" t="s">
        <v>20</v>
      </c>
      <c r="S4" s="89"/>
      <c r="T4" s="81"/>
      <c r="U4" s="9"/>
      <c r="V4" s="9"/>
    </row>
    <row r="5" spans="1:22" ht="26.4">
      <c r="A5" s="76">
        <v>1</v>
      </c>
      <c r="B5" s="77" t="s">
        <v>52</v>
      </c>
      <c r="C5" s="18"/>
      <c r="D5" s="19" t="s">
        <v>24</v>
      </c>
      <c r="E5" s="2" t="s">
        <v>8</v>
      </c>
      <c r="F5" s="15"/>
      <c r="G5" s="34"/>
      <c r="H5" s="34">
        <v>30</v>
      </c>
      <c r="I5" s="35">
        <v>12</v>
      </c>
      <c r="J5" s="33">
        <f>20*I5/H5</f>
        <v>8</v>
      </c>
      <c r="K5" s="36">
        <v>148.80000000000001</v>
      </c>
      <c r="L5" s="34"/>
      <c r="M5" s="37"/>
      <c r="N5" s="38">
        <f>40*142.2/K5</f>
        <v>38.225806451612897</v>
      </c>
      <c r="O5" s="36"/>
      <c r="P5" s="34">
        <v>10</v>
      </c>
      <c r="Q5" s="39">
        <v>8.1999999999999993</v>
      </c>
      <c r="R5" s="33">
        <f>40*Q5/8.3</f>
        <v>39.518072289156621</v>
      </c>
      <c r="S5" s="72">
        <f>J5+N5+R5</f>
        <v>85.743878740769517</v>
      </c>
      <c r="T5" s="17" t="s">
        <v>11</v>
      </c>
      <c r="U5" s="9"/>
      <c r="V5" s="9"/>
    </row>
    <row r="6" spans="1:22" ht="26.4">
      <c r="A6" s="76">
        <v>2</v>
      </c>
      <c r="B6" s="77" t="s">
        <v>53</v>
      </c>
      <c r="C6" s="18"/>
      <c r="D6" s="19" t="s">
        <v>24</v>
      </c>
      <c r="E6" s="2" t="s">
        <v>8</v>
      </c>
      <c r="F6" s="15"/>
      <c r="G6" s="34"/>
      <c r="H6" s="34">
        <v>30</v>
      </c>
      <c r="I6" s="35">
        <v>12</v>
      </c>
      <c r="J6" s="33">
        <f t="shared" ref="J6:J11" si="0">20*I6/H6</f>
        <v>8</v>
      </c>
      <c r="K6" s="36">
        <v>151.80000000000001</v>
      </c>
      <c r="L6" s="34"/>
      <c r="M6" s="37"/>
      <c r="N6" s="38">
        <f t="shared" ref="N6:N11" si="1">40*142.2/K6</f>
        <v>37.470355731225297</v>
      </c>
      <c r="O6" s="36"/>
      <c r="P6" s="34">
        <v>10</v>
      </c>
      <c r="Q6" s="39">
        <v>7.3</v>
      </c>
      <c r="R6" s="33">
        <f t="shared" ref="R6:R11" si="2">40*Q6/8.3</f>
        <v>35.180722891566262</v>
      </c>
      <c r="S6" s="72">
        <f t="shared" ref="S6:S11" si="3">J6+N6+R6</f>
        <v>80.651078622791559</v>
      </c>
      <c r="T6" s="17"/>
      <c r="U6" s="9"/>
      <c r="V6" s="9"/>
    </row>
    <row r="7" spans="1:22" ht="26.4">
      <c r="A7" s="76">
        <v>3</v>
      </c>
      <c r="B7" s="77" t="s">
        <v>54</v>
      </c>
      <c r="C7" s="18"/>
      <c r="D7" s="19" t="s">
        <v>24</v>
      </c>
      <c r="E7" s="2" t="s">
        <v>8</v>
      </c>
      <c r="F7" s="14"/>
      <c r="G7" s="40"/>
      <c r="H7" s="34">
        <v>30</v>
      </c>
      <c r="I7" s="35">
        <v>13</v>
      </c>
      <c r="J7" s="33">
        <f t="shared" si="0"/>
        <v>8.6666666666666661</v>
      </c>
      <c r="K7" s="41">
        <v>153.80000000000001</v>
      </c>
      <c r="L7" s="40"/>
      <c r="M7" s="37"/>
      <c r="N7" s="38">
        <f t="shared" si="1"/>
        <v>36.983094928478543</v>
      </c>
      <c r="O7" s="41"/>
      <c r="P7" s="40">
        <v>10</v>
      </c>
      <c r="Q7" s="39">
        <v>7.5</v>
      </c>
      <c r="R7" s="33">
        <f t="shared" si="2"/>
        <v>36.144578313253007</v>
      </c>
      <c r="S7" s="72">
        <f t="shared" si="3"/>
        <v>81.794339908398214</v>
      </c>
      <c r="T7" s="17"/>
      <c r="U7" s="9"/>
      <c r="V7" s="9"/>
    </row>
    <row r="8" spans="1:22" ht="26.4">
      <c r="A8" s="76">
        <v>4</v>
      </c>
      <c r="B8" s="77" t="s">
        <v>55</v>
      </c>
      <c r="C8" s="18"/>
      <c r="D8" s="19" t="s">
        <v>24</v>
      </c>
      <c r="E8" s="2" t="s">
        <v>8</v>
      </c>
      <c r="F8" s="16"/>
      <c r="G8" s="40"/>
      <c r="H8" s="34">
        <v>30</v>
      </c>
      <c r="I8" s="35">
        <v>10</v>
      </c>
      <c r="J8" s="33">
        <f t="shared" si="0"/>
        <v>6.666666666666667</v>
      </c>
      <c r="K8" s="42">
        <v>142.80000000000001</v>
      </c>
      <c r="L8" s="34"/>
      <c r="M8" s="37"/>
      <c r="N8" s="38">
        <f t="shared" si="1"/>
        <v>39.831932773109237</v>
      </c>
      <c r="O8" s="42"/>
      <c r="P8" s="34">
        <v>10</v>
      </c>
      <c r="Q8" s="39">
        <v>7.7</v>
      </c>
      <c r="R8" s="33">
        <f t="shared" si="2"/>
        <v>37.108433734939759</v>
      </c>
      <c r="S8" s="72">
        <f t="shared" si="3"/>
        <v>83.607033174715667</v>
      </c>
      <c r="T8" s="17"/>
      <c r="U8" s="9"/>
      <c r="V8" s="9"/>
    </row>
    <row r="9" spans="1:22" ht="26.4">
      <c r="A9" s="76">
        <v>5</v>
      </c>
      <c r="B9" s="77" t="s">
        <v>56</v>
      </c>
      <c r="C9" s="18"/>
      <c r="D9" s="19" t="s">
        <v>24</v>
      </c>
      <c r="E9" s="2" t="s">
        <v>8</v>
      </c>
      <c r="F9" s="14"/>
      <c r="G9" s="40"/>
      <c r="H9" s="34">
        <v>30</v>
      </c>
      <c r="I9" s="35">
        <v>10</v>
      </c>
      <c r="J9" s="33">
        <f t="shared" si="0"/>
        <v>6.666666666666667</v>
      </c>
      <c r="K9" s="42">
        <v>142.19999999999999</v>
      </c>
      <c r="L9" s="40"/>
      <c r="M9" s="37"/>
      <c r="N9" s="38">
        <f t="shared" si="1"/>
        <v>40</v>
      </c>
      <c r="O9" s="42"/>
      <c r="P9" s="40">
        <v>10</v>
      </c>
      <c r="Q9" s="39">
        <v>8.3000000000000007</v>
      </c>
      <c r="R9" s="33">
        <f t="shared" si="2"/>
        <v>40</v>
      </c>
      <c r="S9" s="72">
        <f t="shared" si="3"/>
        <v>86.666666666666657</v>
      </c>
      <c r="T9" s="17" t="s">
        <v>10</v>
      </c>
      <c r="U9" s="9"/>
      <c r="V9" s="9"/>
    </row>
    <row r="10" spans="1:22" ht="26.4">
      <c r="A10" s="76">
        <v>6</v>
      </c>
      <c r="B10" s="77" t="s">
        <v>57</v>
      </c>
      <c r="C10" s="18"/>
      <c r="D10" s="19" t="s">
        <v>24</v>
      </c>
      <c r="E10" s="2" t="s">
        <v>8</v>
      </c>
      <c r="F10" s="14"/>
      <c r="G10" s="43"/>
      <c r="H10" s="34">
        <v>30</v>
      </c>
      <c r="I10" s="35">
        <v>16</v>
      </c>
      <c r="J10" s="33">
        <f t="shared" si="0"/>
        <v>10.666666666666666</v>
      </c>
      <c r="K10" s="44">
        <v>154.80000000000001</v>
      </c>
      <c r="L10" s="34"/>
      <c r="M10" s="37"/>
      <c r="N10" s="38">
        <f t="shared" si="1"/>
        <v>36.744186046511622</v>
      </c>
      <c r="O10" s="44"/>
      <c r="P10" s="34">
        <v>10</v>
      </c>
      <c r="Q10" s="39">
        <v>8.1</v>
      </c>
      <c r="R10" s="33">
        <f t="shared" si="2"/>
        <v>39.036144578313248</v>
      </c>
      <c r="S10" s="72">
        <f t="shared" si="3"/>
        <v>86.446997291491527</v>
      </c>
      <c r="T10" s="17" t="s">
        <v>11</v>
      </c>
      <c r="U10" s="9"/>
      <c r="V10" s="9"/>
    </row>
    <row r="11" spans="1:22" ht="26.4">
      <c r="A11" s="76">
        <v>7</v>
      </c>
      <c r="B11" s="77" t="s">
        <v>58</v>
      </c>
      <c r="C11" s="18"/>
      <c r="D11" s="19" t="s">
        <v>24</v>
      </c>
      <c r="E11" s="2" t="s">
        <v>8</v>
      </c>
      <c r="F11" s="16"/>
      <c r="G11" s="40"/>
      <c r="H11" s="34">
        <v>30</v>
      </c>
      <c r="I11" s="35">
        <v>8</v>
      </c>
      <c r="J11" s="33">
        <f t="shared" si="0"/>
        <v>5.333333333333333</v>
      </c>
      <c r="K11" s="45">
        <v>142.80000000000001</v>
      </c>
      <c r="L11" s="40"/>
      <c r="M11" s="37"/>
      <c r="N11" s="38">
        <f t="shared" si="1"/>
        <v>39.831932773109237</v>
      </c>
      <c r="O11" s="45"/>
      <c r="P11" s="40">
        <v>10</v>
      </c>
      <c r="Q11" s="39">
        <v>8</v>
      </c>
      <c r="R11" s="33">
        <f t="shared" si="2"/>
        <v>38.554216867469876</v>
      </c>
      <c r="S11" s="72">
        <f t="shared" si="3"/>
        <v>83.719482973912449</v>
      </c>
      <c r="T11" s="17"/>
      <c r="U11" s="9"/>
      <c r="V11" s="9"/>
    </row>
    <row r="12" spans="1:22">
      <c r="H12" s="60"/>
    </row>
  </sheetData>
  <autoFilter ref="A4:V4">
    <filterColumn colId="1"/>
  </autoFilter>
  <mergeCells count="9">
    <mergeCell ref="S3:S4"/>
    <mergeCell ref="T3:T4"/>
    <mergeCell ref="A3:A4"/>
    <mergeCell ref="C3:C4"/>
    <mergeCell ref="D3:D4"/>
    <mergeCell ref="G3:I3"/>
    <mergeCell ref="K3:M3"/>
    <mergeCell ref="O3:Q3"/>
    <mergeCell ref="B3:B4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6"/>
  <sheetViews>
    <sheetView zoomScale="80" zoomScaleNormal="80" workbookViewId="0">
      <selection activeCell="C5" sqref="C5"/>
    </sheetView>
  </sheetViews>
  <sheetFormatPr defaultColWidth="9.109375" defaultRowHeight="13.2"/>
  <cols>
    <col min="1" max="2" width="5.6640625" style="10" customWidth="1"/>
    <col min="3" max="3" width="38.6640625" style="10" customWidth="1"/>
    <col min="4" max="4" width="7.88671875" style="10" customWidth="1"/>
    <col min="5" max="5" width="12.5546875" style="10" customWidth="1"/>
    <col min="6" max="6" width="14.88671875" style="10" customWidth="1"/>
    <col min="7" max="18" width="9.109375" style="10"/>
    <col min="19" max="19" width="10.44140625" style="10" customWidth="1"/>
    <col min="20" max="20" width="16.6640625" style="10" customWidth="1"/>
    <col min="21" max="16384" width="9.109375" style="10"/>
  </cols>
  <sheetData>
    <row r="1" spans="1:22">
      <c r="A1" s="7" t="s">
        <v>26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9"/>
      <c r="V1" s="9"/>
    </row>
    <row r="2" spans="1:22">
      <c r="A2" s="11"/>
      <c r="B2" s="11"/>
      <c r="C2" s="12"/>
      <c r="D2" s="13"/>
      <c r="E2" s="13"/>
      <c r="F2" s="3"/>
      <c r="G2" s="3"/>
      <c r="H2" s="3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>
      <c r="A3" s="82" t="s">
        <v>0</v>
      </c>
      <c r="B3" s="90" t="s">
        <v>29</v>
      </c>
      <c r="C3" s="83" t="s">
        <v>1</v>
      </c>
      <c r="D3" s="83" t="s">
        <v>9</v>
      </c>
      <c r="E3" s="5"/>
      <c r="F3" s="5"/>
      <c r="G3" s="84" t="s">
        <v>12</v>
      </c>
      <c r="H3" s="84"/>
      <c r="I3" s="85"/>
      <c r="J3" s="32" t="s">
        <v>19</v>
      </c>
      <c r="K3" s="86" t="s">
        <v>13</v>
      </c>
      <c r="L3" s="87"/>
      <c r="M3" s="88"/>
      <c r="N3" s="32" t="s">
        <v>19</v>
      </c>
      <c r="O3" s="86" t="s">
        <v>14</v>
      </c>
      <c r="P3" s="87"/>
      <c r="Q3" s="88"/>
      <c r="R3" s="32" t="s">
        <v>19</v>
      </c>
      <c r="S3" s="89" t="s">
        <v>2</v>
      </c>
      <c r="T3" s="81" t="s">
        <v>16</v>
      </c>
      <c r="U3" s="9"/>
      <c r="V3" s="9"/>
    </row>
    <row r="4" spans="1:22" ht="33" customHeight="1">
      <c r="A4" s="82"/>
      <c r="B4" s="92"/>
      <c r="C4" s="83"/>
      <c r="D4" s="83"/>
      <c r="E4" s="5" t="s">
        <v>3</v>
      </c>
      <c r="F4" s="5" t="s">
        <v>15</v>
      </c>
      <c r="G4" s="6" t="s">
        <v>4</v>
      </c>
      <c r="H4" s="6" t="s">
        <v>18</v>
      </c>
      <c r="I4" s="30" t="s">
        <v>5</v>
      </c>
      <c r="J4" s="32" t="s">
        <v>20</v>
      </c>
      <c r="K4" s="31" t="s">
        <v>6</v>
      </c>
      <c r="L4" s="20" t="s">
        <v>18</v>
      </c>
      <c r="M4" s="30" t="s">
        <v>5</v>
      </c>
      <c r="N4" s="32" t="s">
        <v>20</v>
      </c>
      <c r="O4" s="31" t="s">
        <v>7</v>
      </c>
      <c r="P4" s="6" t="s">
        <v>18</v>
      </c>
      <c r="Q4" s="30" t="s">
        <v>5</v>
      </c>
      <c r="R4" s="32" t="s">
        <v>20</v>
      </c>
      <c r="S4" s="89"/>
      <c r="T4" s="81"/>
      <c r="U4" s="9"/>
      <c r="V4" s="9"/>
    </row>
    <row r="5" spans="1:22" ht="26.4">
      <c r="A5" s="1">
        <v>1</v>
      </c>
      <c r="B5" s="75" t="s">
        <v>59</v>
      </c>
      <c r="C5" s="18"/>
      <c r="D5" s="19" t="s">
        <v>28</v>
      </c>
      <c r="E5" s="2" t="s">
        <v>8</v>
      </c>
      <c r="F5" s="26"/>
      <c r="G5" s="50"/>
      <c r="H5" s="34">
        <v>51</v>
      </c>
      <c r="I5" s="51">
        <v>30</v>
      </c>
      <c r="J5" s="33">
        <f t="shared" ref="J5" si="0">20*I5/H5</f>
        <v>11.764705882352942</v>
      </c>
      <c r="K5" s="52">
        <v>180</v>
      </c>
      <c r="L5" s="50"/>
      <c r="M5" s="53"/>
      <c r="N5" s="54">
        <f>40*180/K5</f>
        <v>40</v>
      </c>
      <c r="O5" s="52"/>
      <c r="P5" s="34">
        <v>10</v>
      </c>
      <c r="Q5" s="51">
        <v>8.4</v>
      </c>
      <c r="R5" s="33">
        <f>40*Q5/8.4</f>
        <v>40</v>
      </c>
      <c r="S5" s="72">
        <f t="shared" ref="S5" si="1">J5+N5+R5</f>
        <v>91.764705882352942</v>
      </c>
      <c r="T5" s="29" t="s">
        <v>10</v>
      </c>
    </row>
    <row r="6" spans="1:22">
      <c r="H6" s="21"/>
    </row>
  </sheetData>
  <autoFilter ref="A4:V4">
    <filterColumn colId="1"/>
  </autoFilter>
  <mergeCells count="9">
    <mergeCell ref="S3:S4"/>
    <mergeCell ref="T3:T4"/>
    <mergeCell ref="A3:A4"/>
    <mergeCell ref="C3:C4"/>
    <mergeCell ref="D3:D4"/>
    <mergeCell ref="G3:I3"/>
    <mergeCell ref="K3:M3"/>
    <mergeCell ref="O3:Q3"/>
    <mergeCell ref="B3:B4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6"/>
  <sheetViews>
    <sheetView zoomScale="80" zoomScaleNormal="80" workbookViewId="0">
      <selection activeCell="C14" sqref="C14"/>
    </sheetView>
  </sheetViews>
  <sheetFormatPr defaultColWidth="9.109375" defaultRowHeight="13.2"/>
  <cols>
    <col min="1" max="2" width="5.6640625" style="10" customWidth="1"/>
    <col min="3" max="3" width="38.6640625" style="10" customWidth="1"/>
    <col min="4" max="4" width="7.88671875" style="10" customWidth="1"/>
    <col min="5" max="5" width="12.5546875" style="10" customWidth="1"/>
    <col min="6" max="6" width="14.77734375" style="10" customWidth="1"/>
    <col min="7" max="18" width="9.109375" style="10"/>
    <col min="19" max="19" width="10.44140625" style="10" customWidth="1"/>
    <col min="20" max="20" width="16.6640625" style="10" customWidth="1"/>
    <col min="21" max="16384" width="9.109375" style="10"/>
  </cols>
  <sheetData>
    <row r="1" spans="1:22">
      <c r="A1" s="7" t="s">
        <v>27</v>
      </c>
      <c r="B1" s="7"/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9"/>
      <c r="V1" s="9"/>
    </row>
    <row r="2" spans="1:22">
      <c r="A2" s="11"/>
      <c r="B2" s="11"/>
      <c r="C2" s="12"/>
      <c r="D2" s="13"/>
      <c r="E2" s="13"/>
      <c r="F2" s="3"/>
      <c r="G2" s="3"/>
      <c r="H2" s="3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>
      <c r="A3" s="82" t="s">
        <v>0</v>
      </c>
      <c r="B3" s="90" t="s">
        <v>29</v>
      </c>
      <c r="C3" s="83" t="s">
        <v>1</v>
      </c>
      <c r="D3" s="83" t="s">
        <v>9</v>
      </c>
      <c r="E3" s="5"/>
      <c r="F3" s="5"/>
      <c r="G3" s="84" t="s">
        <v>12</v>
      </c>
      <c r="H3" s="84"/>
      <c r="I3" s="85"/>
      <c r="J3" s="32" t="s">
        <v>19</v>
      </c>
      <c r="K3" s="86" t="s">
        <v>13</v>
      </c>
      <c r="L3" s="87"/>
      <c r="M3" s="88"/>
      <c r="N3" s="32" t="s">
        <v>19</v>
      </c>
      <c r="O3" s="86" t="s">
        <v>14</v>
      </c>
      <c r="P3" s="87"/>
      <c r="Q3" s="88"/>
      <c r="R3" s="32" t="s">
        <v>19</v>
      </c>
      <c r="S3" s="89" t="s">
        <v>2</v>
      </c>
      <c r="T3" s="81" t="s">
        <v>16</v>
      </c>
      <c r="U3" s="9"/>
      <c r="V3" s="9"/>
    </row>
    <row r="4" spans="1:22" ht="33" customHeight="1">
      <c r="A4" s="82"/>
      <c r="B4" s="91"/>
      <c r="C4" s="83"/>
      <c r="D4" s="83"/>
      <c r="E4" s="5" t="s">
        <v>3</v>
      </c>
      <c r="F4" s="5" t="s">
        <v>15</v>
      </c>
      <c r="G4" s="6" t="s">
        <v>4</v>
      </c>
      <c r="H4" s="6" t="s">
        <v>18</v>
      </c>
      <c r="I4" s="30" t="s">
        <v>5</v>
      </c>
      <c r="J4" s="32" t="s">
        <v>20</v>
      </c>
      <c r="K4" s="31" t="s">
        <v>6</v>
      </c>
      <c r="L4" s="20" t="s">
        <v>18</v>
      </c>
      <c r="M4" s="30" t="s">
        <v>5</v>
      </c>
      <c r="N4" s="32" t="s">
        <v>20</v>
      </c>
      <c r="O4" s="31" t="s">
        <v>7</v>
      </c>
      <c r="P4" s="6" t="s">
        <v>18</v>
      </c>
      <c r="Q4" s="30" t="s">
        <v>5</v>
      </c>
      <c r="R4" s="32" t="s">
        <v>20</v>
      </c>
      <c r="S4" s="89"/>
      <c r="T4" s="81"/>
      <c r="U4" s="9"/>
      <c r="V4" s="9"/>
    </row>
    <row r="5" spans="1:22" ht="39.6">
      <c r="A5" s="76">
        <v>1</v>
      </c>
      <c r="B5" s="77" t="s">
        <v>60</v>
      </c>
      <c r="C5" s="18"/>
      <c r="D5" s="19" t="s">
        <v>28</v>
      </c>
      <c r="E5" s="2" t="s">
        <v>8</v>
      </c>
      <c r="F5" s="15"/>
      <c r="G5" s="34"/>
      <c r="H5" s="34">
        <v>51</v>
      </c>
      <c r="I5" s="35">
        <v>30</v>
      </c>
      <c r="J5" s="33">
        <f>20*I5/H5</f>
        <v>11.764705882352942</v>
      </c>
      <c r="K5" s="36">
        <v>139.19999999999999</v>
      </c>
      <c r="L5" s="34"/>
      <c r="M5" s="37"/>
      <c r="N5" s="38">
        <f>40*139.2/K5</f>
        <v>40</v>
      </c>
      <c r="O5" s="36"/>
      <c r="P5" s="34">
        <v>10</v>
      </c>
      <c r="Q5" s="39">
        <v>8.1999999999999993</v>
      </c>
      <c r="R5" s="33">
        <f>40*Q5/8.2</f>
        <v>40</v>
      </c>
      <c r="S5" s="72">
        <f>J5+N5+R5</f>
        <v>91.764705882352942</v>
      </c>
      <c r="T5" s="17" t="s">
        <v>10</v>
      </c>
      <c r="U5" s="9"/>
      <c r="V5" s="9"/>
    </row>
    <row r="6" spans="1:22">
      <c r="H6" s="60"/>
    </row>
  </sheetData>
  <autoFilter ref="A4:V4">
    <filterColumn colId="1"/>
  </autoFilter>
  <mergeCells count="9">
    <mergeCell ref="S3:S4"/>
    <mergeCell ref="T3:T4"/>
    <mergeCell ref="A3:A4"/>
    <mergeCell ref="C3:C4"/>
    <mergeCell ref="D3:D4"/>
    <mergeCell ref="G3:I3"/>
    <mergeCell ref="K3:M3"/>
    <mergeCell ref="O3:Q3"/>
    <mergeCell ref="B3:B4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д</vt:lpstr>
      <vt:lpstr>5-6 м</vt:lpstr>
      <vt:lpstr>7-8 д</vt:lpstr>
      <vt:lpstr>7-8 м</vt:lpstr>
      <vt:lpstr>9-11 д</vt:lpstr>
      <vt:lpstr>9-11 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stud</cp:lastModifiedBy>
  <cp:lastPrinted>2022-09-17T02:21:28Z</cp:lastPrinted>
  <dcterms:created xsi:type="dcterms:W3CDTF">2016-10-01T10:23:11Z</dcterms:created>
  <dcterms:modified xsi:type="dcterms:W3CDTF">2022-10-05T06:58:56Z</dcterms:modified>
</cp:coreProperties>
</file>